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slicers/slicer1.xml" ContentType="application/vnd.ms-excel.slicer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8"/>
  <workbookPr/>
  <mc:AlternateContent xmlns:mc="http://schemas.openxmlformats.org/markup-compatibility/2006">
    <mc:Choice Requires="x15">
      <x15ac:absPath xmlns:x15ac="http://schemas.microsoft.com/office/spreadsheetml/2010/11/ac" url="H:\אגף הנדסה\דיגום שפכי תעשיה\דוח 2024\"/>
    </mc:Choice>
  </mc:AlternateContent>
  <xr:revisionPtr revIDLastSave="0" documentId="13_ncr:1_{D95F9C69-3247-4E8A-839F-5D943BD29F20}" xr6:coauthVersionLast="36" xr6:coauthVersionMax="47" xr10:uidLastSave="{00000000-0000-0000-0000-000000000000}"/>
  <bookViews>
    <workbookView xWindow="0" yWindow="0" windowWidth="28800" windowHeight="12255" xr2:uid="{00000000-000D-0000-FFFF-FFFF00000000}"/>
  </bookViews>
  <sheets>
    <sheet name="דיווח דיגומים" sheetId="1" r:id="rId1"/>
    <sheet name="דיווח חריגים" sheetId="2" r:id="rId2"/>
    <sheet name="תוצאות דיגום אסור" sheetId="7" r:id="rId3"/>
    <sheet name="דיווח כספי שנתי" sheetId="4" r:id="rId4"/>
    <sheet name="הגדרת שפכים אסורים" sheetId="5" r:id="rId5"/>
    <sheet name="הגדרת שפכים חריגים" sheetId="6" r:id="rId6"/>
  </sheets>
  <definedNames>
    <definedName name="Slicer_הפרמטר_החורג">#N/A</definedName>
    <definedName name="Slicer_מגזר_תעשייתי">#N/A</definedName>
    <definedName name="Slicer_שם_מפעל">#N/A</definedName>
    <definedName name="Slicer_שנת_דיגום">#N/A</definedName>
    <definedName name="Slicer_תאריך_הדיגום">#N/A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7"/>
        <x14:slicerCache r:id="rId8"/>
        <x14:slicerCache r:id="rId9"/>
        <x14:slicerCache r:id="rId10"/>
        <x14:slicerCache r:id="rId11"/>
      </x15:slicerCaches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B7" i="2" l="1"/>
  <c r="AC7" i="2"/>
  <c r="AD7" i="2"/>
  <c r="AE7" i="2"/>
  <c r="AB8" i="2"/>
  <c r="AC8" i="2"/>
  <c r="AD8" i="2"/>
  <c r="AE8" i="2"/>
  <c r="AB9" i="2"/>
  <c r="AC9" i="2"/>
  <c r="AD9" i="2"/>
  <c r="AE9" i="2"/>
  <c r="AB10" i="2"/>
  <c r="AC10" i="2"/>
  <c r="AD10" i="2"/>
  <c r="AE10" i="2"/>
  <c r="AB11" i="2"/>
  <c r="AC11" i="2"/>
  <c r="AD11" i="2"/>
  <c r="AE11" i="2"/>
  <c r="AB12" i="2"/>
  <c r="AC12" i="2"/>
  <c r="AD12" i="2"/>
  <c r="AE12" i="2"/>
  <c r="AB13" i="2"/>
  <c r="AC13" i="2"/>
  <c r="AD13" i="2"/>
  <c r="AE13" i="2"/>
  <c r="AB14" i="2"/>
  <c r="AC14" i="2"/>
  <c r="AD14" i="2"/>
  <c r="AE14" i="2"/>
  <c r="AB15" i="2"/>
  <c r="AC15" i="2"/>
  <c r="AD15" i="2"/>
  <c r="AE15" i="2"/>
  <c r="AB16" i="2"/>
  <c r="AC16" i="2"/>
  <c r="AD16" i="2"/>
  <c r="AE16" i="2"/>
  <c r="AB17" i="2"/>
  <c r="AC17" i="2"/>
  <c r="AD17" i="2"/>
  <c r="AE17" i="2"/>
  <c r="AB18" i="2"/>
  <c r="AC18" i="2"/>
  <c r="AD18" i="2"/>
  <c r="AE18" i="2"/>
  <c r="AB19" i="2"/>
  <c r="AC19" i="2"/>
  <c r="AD19" i="2"/>
  <c r="AE19" i="2"/>
  <c r="AB20" i="2"/>
  <c r="AC20" i="2"/>
  <c r="AD20" i="2"/>
  <c r="AE20" i="2"/>
  <c r="AB21" i="2"/>
  <c r="AC21" i="2"/>
  <c r="AD21" i="2"/>
  <c r="AE21" i="2"/>
  <c r="AB22" i="2"/>
  <c r="AC22" i="2"/>
  <c r="AD22" i="2"/>
  <c r="AE22" i="2"/>
  <c r="AC6" i="2"/>
  <c r="AD6" i="2"/>
  <c r="AE6" i="2"/>
  <c r="AB6" i="2"/>
  <c r="U3" i="1" l="1"/>
  <c r="U4" i="1"/>
  <c r="U5" i="1"/>
  <c r="U6" i="1"/>
  <c r="U7" i="1"/>
  <c r="U8" i="1"/>
  <c r="U9" i="1"/>
  <c r="U10" i="1"/>
  <c r="U11" i="1"/>
  <c r="U12" i="1"/>
  <c r="U13" i="1"/>
  <c r="U14" i="1"/>
  <c r="U15" i="1"/>
  <c r="U16" i="1"/>
  <c r="U17" i="1"/>
  <c r="U18" i="1"/>
  <c r="U2" i="1"/>
  <c r="T3" i="1"/>
  <c r="T4" i="1"/>
  <c r="T5" i="1"/>
  <c r="T6" i="1"/>
  <c r="T7" i="1"/>
  <c r="T8" i="1"/>
  <c r="T9" i="1"/>
  <c r="T10" i="1"/>
  <c r="T11" i="1"/>
  <c r="T12" i="1"/>
  <c r="T13" i="1"/>
  <c r="T14" i="1"/>
  <c r="T15" i="1"/>
  <c r="T16" i="1"/>
  <c r="T17" i="1"/>
  <c r="T18" i="1"/>
  <c r="T2" i="1"/>
  <c r="S3" i="1"/>
  <c r="S4" i="1"/>
  <c r="S5" i="1"/>
  <c r="S6" i="1"/>
  <c r="S7" i="1"/>
  <c r="S8" i="1"/>
  <c r="S9" i="1"/>
  <c r="S10" i="1"/>
  <c r="S11" i="1"/>
  <c r="S12" i="1"/>
  <c r="S13" i="1"/>
  <c r="S14" i="1"/>
  <c r="S15" i="1"/>
  <c r="S16" i="1"/>
  <c r="S17" i="1"/>
  <c r="S18" i="1"/>
  <c r="S2" i="1"/>
  <c r="R3" i="1"/>
  <c r="R4" i="1"/>
  <c r="R5" i="1"/>
  <c r="R6" i="1"/>
  <c r="R7" i="1"/>
  <c r="R8" i="1"/>
  <c r="R9" i="1"/>
  <c r="R10" i="1"/>
  <c r="R11" i="1"/>
  <c r="R12" i="1"/>
  <c r="R13" i="1"/>
  <c r="R14" i="1"/>
  <c r="R15" i="1"/>
  <c r="R16" i="1"/>
  <c r="R17" i="1"/>
  <c r="R18" i="1"/>
  <c r="R2" i="1"/>
  <c r="P7" i="1"/>
  <c r="P8" i="1"/>
  <c r="P9" i="1"/>
  <c r="P10" i="1"/>
  <c r="P11" i="1"/>
  <c r="P12" i="1"/>
  <c r="P13" i="1"/>
  <c r="P14" i="1"/>
  <c r="P15" i="1"/>
  <c r="P16" i="1"/>
  <c r="P17" i="1"/>
  <c r="P18" i="1"/>
  <c r="P3" i="1"/>
  <c r="P4" i="1"/>
  <c r="P5" i="1"/>
  <c r="P6" i="1"/>
  <c r="P2" i="1"/>
  <c r="U19" i="1" l="1"/>
  <c r="J22" i="4"/>
  <c r="T19" i="1"/>
  <c r="S19" i="1"/>
  <c r="R19" i="1"/>
  <c r="G8" i="1"/>
  <c r="G9" i="1" s="1"/>
  <c r="G10" i="1" s="1"/>
  <c r="G11" i="1" s="1"/>
  <c r="G12" i="1" s="1"/>
  <c r="G13" i="1" s="1"/>
  <c r="G14" i="1" s="1"/>
  <c r="G15" i="1" s="1"/>
  <c r="G16" i="1" s="1"/>
  <c r="G17" i="1" s="1"/>
  <c r="G18" i="1" s="1"/>
  <c r="G3" i="1"/>
  <c r="G4" i="1" s="1"/>
  <c r="G5" i="1" l="1"/>
  <c r="G6" i="1" s="1"/>
  <c r="G19" i="1" l="1"/>
  <c r="P19" i="1"/>
</calcChain>
</file>

<file path=xl/sharedStrings.xml><?xml version="1.0" encoding="utf-8"?>
<sst xmlns="http://schemas.openxmlformats.org/spreadsheetml/2006/main" count="258" uniqueCount="129">
  <si>
    <t>מס' סידורי</t>
  </si>
  <si>
    <t>שם מפעל</t>
  </si>
  <si>
    <t>כתובת המפעל</t>
  </si>
  <si>
    <t>מגזר תעשייתי לפי התוספת השלישית</t>
  </si>
  <si>
    <t>אופן הדיגום (חטף/מורכב)</t>
  </si>
  <si>
    <t>כמות מים/שפכים שנתית</t>
  </si>
  <si>
    <t>מספר בדיקות שנתי מתוכנן עפ"י תכנית הדיגום</t>
  </si>
  <si>
    <t>מספר בדיקות בפועל</t>
  </si>
  <si>
    <t>האם יש הסכם להזרמת שפכים חריגים
כן/לא</t>
  </si>
  <si>
    <t>מספר דיגומים שנמצאו שפכים חריגים</t>
  </si>
  <si>
    <t>מספר הדיגומים שלא נמצאו חריגות (אסורים או חריגים)</t>
  </si>
  <si>
    <t>תעשייה צבאית</t>
  </si>
  <si>
    <t>סלבין</t>
  </si>
  <si>
    <t>מפעל בטחוני</t>
  </si>
  <si>
    <t>מורכב</t>
  </si>
  <si>
    <t>לא</t>
  </si>
  <si>
    <t>תעשיה צבאית</t>
  </si>
  <si>
    <t>צומת מורשה</t>
  </si>
  <si>
    <t xml:space="preserve">הכפר הירוק </t>
  </si>
  <si>
    <t>הכפר הירוק</t>
  </si>
  <si>
    <t>בי"ס חקלאי/רפת</t>
  </si>
  <si>
    <t>רפת הכפר הירוק</t>
  </si>
  <si>
    <t>רפת</t>
  </si>
  <si>
    <t>חטף</t>
  </si>
  <si>
    <t>מאפיית י.א.ברמן</t>
  </si>
  <si>
    <t>חרושת</t>
  </si>
  <si>
    <t>מפעל מזון</t>
  </si>
  <si>
    <t>כן</t>
  </si>
  <si>
    <t>נוצ' נודלס בע"מ</t>
  </si>
  <si>
    <t>סייפן</t>
  </si>
  <si>
    <t>מסעדה + מ"מ</t>
  </si>
  <si>
    <t>רביבה וסיליה</t>
  </si>
  <si>
    <t>המייסדים</t>
  </si>
  <si>
    <t>מסעדה+משקאות מש</t>
  </si>
  <si>
    <t>מרפאה מכבי</t>
  </si>
  <si>
    <t>הנצח</t>
  </si>
  <si>
    <t>מרפאת טיפול בחולים ומעבדות</t>
  </si>
  <si>
    <t>יוסלט</t>
  </si>
  <si>
    <t>רחוב החרושת</t>
  </si>
  <si>
    <t>אוכל מוכן</t>
  </si>
  <si>
    <t xml:space="preserve">רב מכר </t>
  </si>
  <si>
    <t>רב מכר</t>
  </si>
  <si>
    <t>מסעדה</t>
  </si>
  <si>
    <t>מוסך אריה</t>
  </si>
  <si>
    <t>חרש 1</t>
  </si>
  <si>
    <t xml:space="preserve">מוסך למכונאות </t>
  </si>
  <si>
    <t>מכבסה קרן</t>
  </si>
  <si>
    <t>מסגר 6</t>
  </si>
  <si>
    <t>מכבסה</t>
  </si>
  <si>
    <t>תחנת דלק דור אלון</t>
  </si>
  <si>
    <t>תחנת דלק</t>
  </si>
  <si>
    <t>תחנת דלק סונול החוף</t>
  </si>
  <si>
    <t>מחנה הרצוג</t>
  </si>
  <si>
    <t>מחנות גלילות</t>
  </si>
  <si>
    <t>משרד הביטחון</t>
  </si>
  <si>
    <t>מחנה 8200</t>
  </si>
  <si>
    <t>סופר יוחננוף</t>
  </si>
  <si>
    <t>סיכום שנתי</t>
  </si>
  <si>
    <t>ריכוז מירבי המותר הזרמה על פי הסכם (מג"ל \ ערך)</t>
  </si>
  <si>
    <t>ממוצע ריכוזים בפועל (מג"ל \ ערך)</t>
  </si>
  <si>
    <t>מס'</t>
  </si>
  <si>
    <t>COD</t>
  </si>
  <si>
    <t>TSS</t>
  </si>
  <si>
    <t>חנקן קילדל</t>
  </si>
  <si>
    <t>זרחן</t>
  </si>
  <si>
    <t>תעשייה צבאית סלבין</t>
  </si>
  <si>
    <t>תעשייה צבאית מורשה</t>
  </si>
  <si>
    <t>מגזר תעשייתי</t>
  </si>
  <si>
    <t>תאריך הדיגום</t>
  </si>
  <si>
    <t>הפרמטר החורג</t>
  </si>
  <si>
    <t>ערך נמדד</t>
  </si>
  <si>
    <t>מס"ד</t>
  </si>
  <si>
    <t>שפכים אסורים</t>
  </si>
  <si>
    <t>שפכים חריגים בהסדר</t>
  </si>
  <si>
    <t>שפכים חריגים שלא בהסדר</t>
  </si>
  <si>
    <t>סה"כ חיוב שנתי בגין שפכי מפעלים ב- ₪</t>
  </si>
  <si>
    <t>הערות</t>
  </si>
  <si>
    <t>כמות מים שחוייבה</t>
  </si>
  <si>
    <t xml:space="preserve">היקף החיוב השנתי ₪ </t>
  </si>
  <si>
    <t>דיגום - 1</t>
  </si>
  <si>
    <t>דיגום - 2</t>
  </si>
  <si>
    <t>דיגום - 3</t>
  </si>
  <si>
    <t>דיגום - 4</t>
  </si>
  <si>
    <t>ריכוזים בפועל (מג"ל \ ערך)</t>
  </si>
  <si>
    <t>מספר דיגומים שנמצאו שפכים אסורים</t>
  </si>
  <si>
    <t>חנקן קיילדל</t>
  </si>
  <si>
    <t>זרחן כ-P</t>
  </si>
  <si>
    <t xml:space="preserve">מעל - </t>
  </si>
  <si>
    <t>בדיקה 1</t>
  </si>
  <si>
    <t>בדיקה 2</t>
  </si>
  <si>
    <t>בדיקה 3</t>
  </si>
  <si>
    <t>בדיקה 4</t>
  </si>
  <si>
    <t>אימות נתונים:</t>
  </si>
  <si>
    <t>לא בוצע</t>
  </si>
  <si>
    <t>בוצע</t>
  </si>
  <si>
    <t>בדיקה</t>
  </si>
  <si>
    <t>סוג בדיקה</t>
  </si>
  <si>
    <t>תקינים</t>
  </si>
  <si>
    <t>חריגים</t>
  </si>
  <si>
    <t>אסורים</t>
  </si>
  <si>
    <t>חריגים ואסורים</t>
  </si>
  <si>
    <t>מספר דיגומים שנמצאו שפכים אסורים וחריגים</t>
  </si>
  <si>
    <t>תוצאות מדגם 1</t>
  </si>
  <si>
    <t>תוצאות מדגם 2</t>
  </si>
  <si>
    <t>תוצאות מדגם 3</t>
  </si>
  <si>
    <t>תוצאות מדגם 4</t>
  </si>
  <si>
    <t>ש</t>
  </si>
  <si>
    <t>שנת דיגום</t>
  </si>
  <si>
    <t>רשימת מפעלים:</t>
  </si>
  <si>
    <t>נתרן</t>
  </si>
  <si>
    <t>מס' דגימה</t>
  </si>
  <si>
    <t>SO24031409</t>
  </si>
  <si>
    <t>SO24030839/1</t>
  </si>
  <si>
    <t>SO24030827/1</t>
  </si>
  <si>
    <t>PH</t>
  </si>
  <si>
    <t>SO24030822/1</t>
  </si>
  <si>
    <t>SO24031410/1</t>
  </si>
  <si>
    <t>ניקל</t>
  </si>
  <si>
    <t>SO240308161/1</t>
  </si>
  <si>
    <t>SO24030810/1</t>
  </si>
  <si>
    <t>SO24031407/1</t>
  </si>
  <si>
    <t>SO24025845/1</t>
  </si>
  <si>
    <t>SO24030828/1</t>
  </si>
  <si>
    <t>SO24031411/1</t>
  </si>
  <si>
    <t>SO24039099/1</t>
  </si>
  <si>
    <t>כלורידים</t>
  </si>
  <si>
    <t>SO24039088/1</t>
  </si>
  <si>
    <t>SO24039092/1</t>
  </si>
  <si>
    <t>שומנים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</si>
</sst>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 * #,##0.00_ ;_ * \-#,##0.00_ ;_ * &quot;-&quot;??_ ;_ @_ "/>
    <numFmt numFmtId="165" formatCode="_ * #,##0_ ;_ * \-#,##0_ ;_ * &quot;-&quot;??_ ;_ @_ "/>
    <numFmt numFmtId="166" formatCode="0.000"/>
    <numFmt numFmtId="167" formatCode="[$-1010000]d\.m\.yyyy;@"/>
    <numFmt numFmtId="168" formatCode="0.0"/>
  </numFmts>
  <fonts count="12">
    <font>
      <sz val="11"/>
      <color theme="1"/>
      <name val="Garamond"/>
      <family val="2"/>
      <scheme val="minor"/>
    </font>
    <font>
      <sz val="11"/>
      <color theme="1"/>
      <name val="Garamond"/>
      <family val="2"/>
      <scheme val="minor"/>
    </font>
    <font>
      <sz val="11"/>
      <color rgb="FFFF0000"/>
      <name val="Garamond"/>
      <family val="2"/>
      <charset val="177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0"/>
      <color theme="1"/>
      <name val="Garamond"/>
      <family val="2"/>
      <scheme val="minor"/>
    </font>
    <font>
      <b/>
      <sz val="16"/>
      <color theme="1"/>
      <name val="Garamond"/>
      <family val="2"/>
      <scheme val="minor"/>
    </font>
    <font>
      <b/>
      <sz val="12"/>
      <name val="Arial"/>
      <family val="2"/>
    </font>
    <font>
      <b/>
      <sz val="11"/>
      <color theme="1"/>
      <name val="Garamond"/>
      <family val="2"/>
      <scheme val="minor"/>
    </font>
    <font>
      <b/>
      <sz val="18"/>
      <color theme="1"/>
      <name val="Arial"/>
      <family val="2"/>
      <charset val="177"/>
    </font>
    <font>
      <b/>
      <sz val="18"/>
      <color theme="1"/>
      <name val="Garamond"/>
      <family val="2"/>
      <charset val="177"/>
      <scheme val="minor"/>
    </font>
    <font>
      <sz val="11"/>
      <color rgb="FFFF0000"/>
      <name val="Garamond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11">
    <xf numFmtId="0" fontId="0" fillId="0" borderId="0" xfId="0"/>
    <xf numFmtId="0" fontId="3" fillId="0" borderId="1" xfId="0" applyFont="1" applyBorder="1" applyAlignment="1">
      <alignment horizontal="center" vertical="top" wrapText="1"/>
    </xf>
    <xf numFmtId="0" fontId="3" fillId="0" borderId="1" xfId="0" applyFont="1" applyBorder="1"/>
    <xf numFmtId="0" fontId="4" fillId="0" borderId="1" xfId="0" applyFont="1" applyBorder="1" applyAlignment="1">
      <alignment horizontal="right" vertical="center"/>
    </xf>
    <xf numFmtId="0" fontId="0" fillId="0" borderId="1" xfId="0" applyBorder="1" applyAlignment="1">
      <alignment horizontal="right"/>
    </xf>
    <xf numFmtId="3" fontId="4" fillId="2" borderId="1" xfId="0" applyNumberFormat="1" applyFont="1" applyFill="1" applyBorder="1" applyAlignment="1">
      <alignment horizontal="right" vertical="center"/>
    </xf>
    <xf numFmtId="0" fontId="4" fillId="0" borderId="1" xfId="0" applyFont="1" applyBorder="1" applyAlignment="1">
      <alignment horizontal="right"/>
    </xf>
    <xf numFmtId="0" fontId="0" fillId="0" borderId="1" xfId="0" applyBorder="1" applyAlignment="1">
      <alignment horizontal="right" vertical="center"/>
    </xf>
    <xf numFmtId="3" fontId="0" fillId="2" borderId="1" xfId="0" applyNumberFormat="1" applyFill="1" applyBorder="1" applyAlignment="1">
      <alignment horizontal="right" vertical="center"/>
    </xf>
    <xf numFmtId="0" fontId="4" fillId="3" borderId="1" xfId="0" applyFont="1" applyFill="1" applyBorder="1" applyAlignment="1">
      <alignment horizontal="right" vertical="center"/>
    </xf>
    <xf numFmtId="0" fontId="4" fillId="3" borderId="1" xfId="0" applyFont="1" applyFill="1" applyBorder="1" applyAlignment="1">
      <alignment horizontal="right" vertical="center" wrapText="1"/>
    </xf>
    <xf numFmtId="3" fontId="0" fillId="2" borderId="1" xfId="0" applyNumberFormat="1" applyFill="1" applyBorder="1" applyAlignment="1">
      <alignment horizontal="right"/>
    </xf>
    <xf numFmtId="0" fontId="4" fillId="0" borderId="1" xfId="0" applyFont="1" applyBorder="1"/>
    <xf numFmtId="0" fontId="0" fillId="2" borderId="1" xfId="0" applyFill="1" applyBorder="1"/>
    <xf numFmtId="0" fontId="0" fillId="0" borderId="1" xfId="0" applyBorder="1"/>
    <xf numFmtId="3" fontId="0" fillId="2" borderId="1" xfId="0" applyNumberFormat="1" applyFill="1" applyBorder="1"/>
    <xf numFmtId="3" fontId="0" fillId="0" borderId="1" xfId="0" applyNumberFormat="1" applyBorder="1"/>
    <xf numFmtId="0" fontId="0" fillId="0" borderId="0" xfId="0" applyAlignment="1">
      <alignment horizontal="center" vertical="top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wrapText="1"/>
    </xf>
    <xf numFmtId="166" fontId="0" fillId="0" borderId="1" xfId="0" applyNumberFormat="1" applyBorder="1"/>
    <xf numFmtId="0" fontId="5" fillId="0" borderId="1" xfId="0" applyFont="1" applyBorder="1" applyAlignment="1">
      <alignment horizontal="center" vertical="top" wrapText="1"/>
    </xf>
    <xf numFmtId="3" fontId="0" fillId="0" borderId="1" xfId="0" applyNumberFormat="1" applyBorder="1" applyAlignment="1">
      <alignment horizontal="right"/>
    </xf>
    <xf numFmtId="165" fontId="0" fillId="0" borderId="1" xfId="1" applyNumberFormat="1" applyFont="1" applyFill="1" applyBorder="1" applyAlignment="1">
      <alignment horizontal="right"/>
    </xf>
    <xf numFmtId="4" fontId="0" fillId="0" borderId="1" xfId="0" applyNumberFormat="1" applyBorder="1"/>
    <xf numFmtId="4" fontId="0" fillId="0" borderId="1" xfId="1" applyNumberFormat="1" applyFont="1" applyFill="1" applyBorder="1" applyAlignment="1">
      <alignment horizontal="right"/>
    </xf>
    <xf numFmtId="4" fontId="0" fillId="0" borderId="1" xfId="0" applyNumberFormat="1" applyBorder="1" applyAlignment="1">
      <alignment horizontal="right"/>
    </xf>
    <xf numFmtId="4" fontId="0" fillId="0" borderId="1" xfId="1" applyNumberFormat="1" applyFont="1" applyFill="1" applyBorder="1" applyAlignment="1">
      <alignment horizontal="right" vertical="center"/>
    </xf>
    <xf numFmtId="165" fontId="2" fillId="0" borderId="1" xfId="1" applyNumberFormat="1" applyFont="1" applyFill="1" applyBorder="1" applyAlignment="1">
      <alignment horizontal="right" wrapText="1"/>
    </xf>
    <xf numFmtId="4" fontId="0" fillId="0" borderId="0" xfId="0" applyNumberFormat="1"/>
    <xf numFmtId="165" fontId="0" fillId="0" borderId="1" xfId="1" applyNumberFormat="1" applyFont="1" applyBorder="1" applyAlignment="1">
      <alignment horizontal="right"/>
    </xf>
    <xf numFmtId="2" fontId="0" fillId="0" borderId="1" xfId="0" applyNumberFormat="1" applyBorder="1"/>
    <xf numFmtId="3" fontId="3" fillId="2" borderId="1" xfId="0" applyNumberFormat="1" applyFont="1" applyFill="1" applyBorder="1"/>
    <xf numFmtId="4" fontId="3" fillId="4" borderId="0" xfId="0" applyNumberFormat="1" applyFont="1" applyFill="1"/>
    <xf numFmtId="0" fontId="3" fillId="5" borderId="1" xfId="0" applyFont="1" applyFill="1" applyBorder="1" applyAlignment="1">
      <alignment horizontal="center" wrapText="1"/>
    </xf>
    <xf numFmtId="0" fontId="0" fillId="5" borderId="1" xfId="0" applyFill="1" applyBorder="1"/>
    <xf numFmtId="0" fontId="3" fillId="6" borderId="1" xfId="0" applyFont="1" applyFill="1" applyBorder="1" applyAlignment="1">
      <alignment horizontal="center" wrapText="1"/>
    </xf>
    <xf numFmtId="0" fontId="3" fillId="7" borderId="1" xfId="0" applyFont="1" applyFill="1" applyBorder="1" applyAlignment="1">
      <alignment horizontal="center" wrapText="1"/>
    </xf>
    <xf numFmtId="0" fontId="3" fillId="9" borderId="1" xfId="0" applyFont="1" applyFill="1" applyBorder="1" applyAlignment="1">
      <alignment horizontal="center" vertical="top" wrapText="1"/>
    </xf>
    <xf numFmtId="3" fontId="4" fillId="9" borderId="1" xfId="0" applyNumberFormat="1" applyFont="1" applyFill="1" applyBorder="1" applyAlignment="1">
      <alignment horizontal="right" vertical="center"/>
    </xf>
    <xf numFmtId="0" fontId="0" fillId="10" borderId="1" xfId="0" applyFill="1" applyBorder="1"/>
    <xf numFmtId="0" fontId="8" fillId="0" borderId="1" xfId="0" applyFont="1" applyBorder="1"/>
    <xf numFmtId="0" fontId="0" fillId="11" borderId="1" xfId="0" applyFill="1" applyBorder="1"/>
    <xf numFmtId="0" fontId="7" fillId="0" borderId="1" xfId="0" applyFont="1" applyBorder="1" applyAlignment="1">
      <alignment horizontal="center" vertical="center" wrapText="1"/>
    </xf>
    <xf numFmtId="0" fontId="7" fillId="12" borderId="1" xfId="0" applyFont="1" applyFill="1" applyBorder="1" applyAlignment="1">
      <alignment horizontal="center" vertical="center" wrapText="1"/>
    </xf>
    <xf numFmtId="0" fontId="4" fillId="12" borderId="1" xfId="0" applyFont="1" applyFill="1" applyBorder="1" applyAlignment="1">
      <alignment horizontal="right" vertical="center"/>
    </xf>
    <xf numFmtId="0" fontId="7" fillId="5" borderId="1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right" vertical="center"/>
    </xf>
    <xf numFmtId="0" fontId="7" fillId="7" borderId="1" xfId="0" applyFont="1" applyFill="1" applyBorder="1" applyAlignment="1">
      <alignment horizontal="center" vertical="center" wrapText="1"/>
    </xf>
    <xf numFmtId="0" fontId="4" fillId="7" borderId="1" xfId="0" applyFont="1" applyFill="1" applyBorder="1" applyAlignment="1">
      <alignment horizontal="right" vertical="center"/>
    </xf>
    <xf numFmtId="0" fontId="7" fillId="13" borderId="1" xfId="0" applyFont="1" applyFill="1" applyBorder="1" applyAlignment="1">
      <alignment horizontal="center" vertical="center" wrapText="1"/>
    </xf>
    <xf numFmtId="0" fontId="4" fillId="13" borderId="1" xfId="0" applyFont="1" applyFill="1" applyBorder="1" applyAlignment="1">
      <alignment horizontal="right" vertical="center"/>
    </xf>
    <xf numFmtId="0" fontId="9" fillId="4" borderId="1" xfId="0" applyFont="1" applyFill="1" applyBorder="1"/>
    <xf numFmtId="0" fontId="10" fillId="4" borderId="1" xfId="0" applyFont="1" applyFill="1" applyBorder="1"/>
    <xf numFmtId="3" fontId="10" fillId="4" borderId="1" xfId="0" applyNumberFormat="1" applyFont="1" applyFill="1" applyBorder="1"/>
    <xf numFmtId="0" fontId="7" fillId="14" borderId="3" xfId="0" applyFont="1" applyFill="1" applyBorder="1" applyAlignment="1">
      <alignment horizontal="center" vertical="center" wrapText="1"/>
    </xf>
    <xf numFmtId="167" fontId="7" fillId="14" borderId="3" xfId="0" applyNumberFormat="1" applyFont="1" applyFill="1" applyBorder="1" applyAlignment="1">
      <alignment horizontal="center" vertical="center" wrapText="1"/>
    </xf>
    <xf numFmtId="0" fontId="4" fillId="16" borderId="1" xfId="0" applyFont="1" applyFill="1" applyBorder="1" applyAlignment="1">
      <alignment horizontal="right" vertical="center"/>
    </xf>
    <xf numFmtId="168" fontId="0" fillId="0" borderId="1" xfId="1" applyNumberFormat="1" applyFont="1" applyBorder="1"/>
    <xf numFmtId="168" fontId="0" fillId="5" borderId="1" xfId="0" applyNumberFormat="1" applyFill="1" applyBorder="1"/>
    <xf numFmtId="168" fontId="0" fillId="6" borderId="1" xfId="0" applyNumberFormat="1" applyFill="1" applyBorder="1"/>
    <xf numFmtId="168" fontId="0" fillId="7" borderId="1" xfId="0" applyNumberFormat="1" applyFill="1" applyBorder="1"/>
    <xf numFmtId="168" fontId="4" fillId="5" borderId="1" xfId="0" applyNumberFormat="1" applyFont="1" applyFill="1" applyBorder="1"/>
    <xf numFmtId="168" fontId="4" fillId="6" borderId="1" xfId="0" applyNumberFormat="1" applyFont="1" applyFill="1" applyBorder="1"/>
    <xf numFmtId="0" fontId="7" fillId="14" borderId="4" xfId="0" applyFont="1" applyFill="1" applyBorder="1" applyAlignment="1">
      <alignment horizontal="center" vertical="center" wrapText="1"/>
    </xf>
    <xf numFmtId="0" fontId="7" fillId="14" borderId="5" xfId="0" applyFont="1" applyFill="1" applyBorder="1" applyAlignment="1">
      <alignment horizontal="center" vertical="center" wrapText="1"/>
    </xf>
    <xf numFmtId="0" fontId="0" fillId="15" borderId="6" xfId="0" applyFill="1" applyBorder="1"/>
    <xf numFmtId="0" fontId="4" fillId="15" borderId="1" xfId="0" applyFont="1" applyFill="1" applyBorder="1" applyAlignment="1">
      <alignment horizontal="right" vertical="center"/>
    </xf>
    <xf numFmtId="0" fontId="0" fillId="15" borderId="1" xfId="0" applyFill="1" applyBorder="1"/>
    <xf numFmtId="0" fontId="0" fillId="15" borderId="7" xfId="0" applyFill="1" applyBorder="1"/>
    <xf numFmtId="0" fontId="0" fillId="0" borderId="6" xfId="0" applyBorder="1"/>
    <xf numFmtId="0" fontId="0" fillId="0" borderId="7" xfId="0" applyBorder="1"/>
    <xf numFmtId="0" fontId="4" fillId="15" borderId="1" xfId="0" applyFont="1" applyFill="1" applyBorder="1" applyAlignment="1">
      <alignment horizontal="right"/>
    </xf>
    <xf numFmtId="0" fontId="0" fillId="15" borderId="8" xfId="0" applyFill="1" applyBorder="1"/>
    <xf numFmtId="0" fontId="4" fillId="15" borderId="2" xfId="0" applyFont="1" applyFill="1" applyBorder="1" applyAlignment="1">
      <alignment horizontal="right"/>
    </xf>
    <xf numFmtId="0" fontId="0" fillId="15" borderId="2" xfId="0" applyFill="1" applyBorder="1"/>
    <xf numFmtId="0" fontId="0" fillId="15" borderId="9" xfId="0" applyFill="1" applyBorder="1"/>
    <xf numFmtId="14" fontId="0" fillId="15" borderId="1" xfId="0" applyNumberFormat="1" applyFill="1" applyBorder="1"/>
    <xf numFmtId="14" fontId="0" fillId="0" borderId="1" xfId="0" applyNumberFormat="1" applyBorder="1"/>
    <xf numFmtId="0" fontId="3" fillId="0" borderId="2" xfId="0" applyFont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3" fillId="17" borderId="1" xfId="0" applyFont="1" applyFill="1" applyBorder="1" applyAlignment="1">
      <alignment horizontal="center" wrapText="1"/>
    </xf>
    <xf numFmtId="168" fontId="0" fillId="17" borderId="1" xfId="0" applyNumberFormat="1" applyFill="1" applyBorder="1"/>
    <xf numFmtId="0" fontId="0" fillId="15" borderId="1" xfId="0" applyFont="1" applyFill="1" applyBorder="1"/>
    <xf numFmtId="0" fontId="0" fillId="15" borderId="6" xfId="0" applyFont="1" applyFill="1" applyBorder="1"/>
    <xf numFmtId="0" fontId="0" fillId="15" borderId="7" xfId="0" applyFont="1" applyFill="1" applyBorder="1"/>
    <xf numFmtId="0" fontId="0" fillId="15" borderId="8" xfId="0" applyFont="1" applyFill="1" applyBorder="1"/>
    <xf numFmtId="0" fontId="0" fillId="0" borderId="2" xfId="0" applyBorder="1"/>
    <xf numFmtId="0" fontId="0" fillId="15" borderId="2" xfId="0" applyFont="1" applyFill="1" applyBorder="1"/>
    <xf numFmtId="0" fontId="0" fillId="15" borderId="9" xfId="0" applyFont="1" applyFill="1" applyBorder="1"/>
    <xf numFmtId="0" fontId="6" fillId="8" borderId="0" xfId="0" applyFont="1" applyFill="1" applyBorder="1" applyAlignment="1">
      <alignment horizontal="center"/>
    </xf>
    <xf numFmtId="0" fontId="8" fillId="7" borderId="2" xfId="0" applyFont="1" applyFill="1" applyBorder="1" applyAlignment="1">
      <alignment horizontal="center"/>
    </xf>
    <xf numFmtId="0" fontId="8" fillId="12" borderId="1" xfId="0" applyFont="1" applyFill="1" applyBorder="1" applyAlignment="1">
      <alignment horizontal="center"/>
    </xf>
    <xf numFmtId="0" fontId="3" fillId="12" borderId="1" xfId="0" applyFont="1" applyFill="1" applyBorder="1" applyAlignment="1">
      <alignment horizontal="center" wrapText="1"/>
    </xf>
    <xf numFmtId="168" fontId="0" fillId="12" borderId="1" xfId="0" applyNumberFormat="1" applyFill="1" applyBorder="1"/>
    <xf numFmtId="1" fontId="0" fillId="12" borderId="0" xfId="0" applyNumberFormat="1" applyFill="1"/>
    <xf numFmtId="1" fontId="0" fillId="12" borderId="1" xfId="0" applyNumberFormat="1" applyFill="1" applyBorder="1"/>
    <xf numFmtId="1" fontId="11" fillId="12" borderId="1" xfId="0" applyNumberFormat="1" applyFont="1" applyFill="1" applyBorder="1"/>
    <xf numFmtId="1" fontId="4" fillId="12" borderId="1" xfId="0" applyNumberFormat="1" applyFont="1" applyFill="1" applyBorder="1"/>
    <xf numFmtId="1" fontId="11" fillId="12" borderId="1" xfId="1" applyNumberFormat="1" applyFont="1" applyFill="1" applyBorder="1"/>
    <xf numFmtId="0" fontId="8" fillId="7" borderId="1" xfId="0" applyFont="1" applyFill="1" applyBorder="1" applyAlignment="1">
      <alignment horizontal="center"/>
    </xf>
    <xf numFmtId="0" fontId="6" fillId="8" borderId="1" xfId="0" applyFont="1" applyFill="1" applyBorder="1" applyAlignment="1">
      <alignment horizontal="center"/>
    </xf>
    <xf numFmtId="0" fontId="7" fillId="17" borderId="2" xfId="0" applyFont="1" applyFill="1" applyBorder="1" applyAlignment="1">
      <alignment horizontal="center" vertical="top"/>
    </xf>
    <xf numFmtId="0" fontId="3" fillId="0" borderId="2" xfId="0" applyFont="1" applyBorder="1" applyAlignment="1">
      <alignment horizontal="center" vertical="top" wrapText="1"/>
    </xf>
    <xf numFmtId="0" fontId="3" fillId="0" borderId="2" xfId="0" applyFont="1" applyBorder="1" applyAlignment="1">
      <alignment horizontal="center" vertical="top"/>
    </xf>
    <xf numFmtId="0" fontId="8" fillId="12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5" fillId="0" borderId="1" xfId="0" applyFont="1" applyBorder="1" applyAlignment="1">
      <alignment horizontal="center" vertical="top" wrapText="1"/>
    </xf>
    <xf numFmtId="168" fontId="11" fillId="12" borderId="1" xfId="0" applyNumberFormat="1" applyFont="1" applyFill="1" applyBorder="1"/>
  </cellXfs>
  <cellStyles count="2">
    <cellStyle name="Comma" xfId="1" builtinId="3"/>
    <cellStyle name="Normal" xfId="0" builtinId="0"/>
  </cellStyles>
  <dxfs count="1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solid">
          <fgColor theme="4"/>
          <bgColor theme="4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2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microsoft.com/office/2007/relationships/slicerCache" Target="slicerCaches/slicerCache1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5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microsoft.com/office/2007/relationships/slicerCache" Target="slicerCaches/slicerCache4.xml"/><Relationship Id="rId4" Type="http://schemas.openxmlformats.org/officeDocument/2006/relationships/worksheet" Target="worksheets/sheet4.xml"/><Relationship Id="rId9" Type="http://schemas.microsoft.com/office/2007/relationships/slicerCache" Target="slicerCaches/slicerCache3.xml"/><Relationship Id="rId14" Type="http://schemas.openxmlformats.org/officeDocument/2006/relationships/sharedStrings" Target="sharedStrings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561975</xdr:colOff>
      <xdr:row>0</xdr:row>
      <xdr:rowOff>76199</xdr:rowOff>
    </xdr:from>
    <xdr:to>
      <xdr:col>22</xdr:col>
      <xdr:colOff>561975</xdr:colOff>
      <xdr:row>24</xdr:row>
      <xdr:rowOff>85725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שם מפעל">
              <a:extLst>
                <a:ext uri="{FF2B5EF4-FFF2-40B4-BE49-F238E27FC236}">
                  <a16:creationId xmlns:a16="http://schemas.microsoft.com/office/drawing/2014/main" id="{EF3B1E84-CF75-09A6-C084-6CB373CCB51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שם מפעל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973713225" y="76199"/>
              <a:ext cx="1828800" cy="47910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he-IL" sz="1100"/>
                <a:t>צורה זו מייצגת כלי פריסה של טבלה. כלי פריסה של טבלה אינם נתמכים בגירסה זו של Excel.
אם הצורה השתנתה בגירסה קודמת של Excel, או אם חוברת העבודה נשמרה ב- Excel 2007 או בגירסה קודמת, לא ניתן להשתמש בכלי הפריסה.</a:t>
              </a:r>
            </a:p>
          </xdr:txBody>
        </xdr:sp>
      </mc:Fallback>
    </mc:AlternateContent>
    <xdr:clientData/>
  </xdr:twoCellAnchor>
  <xdr:twoCellAnchor editAs="absolute">
    <xdr:from>
      <xdr:col>16</xdr:col>
      <xdr:colOff>314325</xdr:colOff>
      <xdr:row>0</xdr:row>
      <xdr:rowOff>161926</xdr:rowOff>
    </xdr:from>
    <xdr:to>
      <xdr:col>19</xdr:col>
      <xdr:colOff>314325</xdr:colOff>
      <xdr:row>5</xdr:row>
      <xdr:rowOff>142876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4" name="מגזר תעשייתי">
              <a:extLst>
                <a:ext uri="{FF2B5EF4-FFF2-40B4-BE49-F238E27FC236}">
                  <a16:creationId xmlns:a16="http://schemas.microsoft.com/office/drawing/2014/main" id="{160927AE-E016-E2F4-9CB6-D0562970EBB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מגזר תעשייתי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975789675" y="161926"/>
              <a:ext cx="1828800" cy="1143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he-IL" sz="1100"/>
                <a:t>צורה זו מייצגת כלי פריסה של טבלה. כלי פריסה של טבלה אינם נתמכים בגירסה זו של Excel.
אם הצורה השתנתה בגירסה קודמת של Excel, או אם חוברת העבודה נשמרה ב- Excel 2007 או בגירסה קודמת, לא ניתן להשתמש בכלי הפריסה.</a:t>
              </a:r>
            </a:p>
          </xdr:txBody>
        </xdr:sp>
      </mc:Fallback>
    </mc:AlternateContent>
    <xdr:clientData/>
  </xdr:twoCellAnchor>
  <xdr:twoCellAnchor editAs="absolute">
    <xdr:from>
      <xdr:col>16</xdr:col>
      <xdr:colOff>352425</xdr:colOff>
      <xdr:row>13</xdr:row>
      <xdr:rowOff>133350</xdr:rowOff>
    </xdr:from>
    <xdr:to>
      <xdr:col>19</xdr:col>
      <xdr:colOff>352425</xdr:colOff>
      <xdr:row>19</xdr:row>
      <xdr:rowOff>28575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5" name="תאריך הדיגום">
              <a:extLst>
                <a:ext uri="{FF2B5EF4-FFF2-40B4-BE49-F238E27FC236}">
                  <a16:creationId xmlns:a16="http://schemas.microsoft.com/office/drawing/2014/main" id="{3F96B51E-8040-A66E-C720-F59C8C9E51D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תאריך הדיגום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975751575" y="2819400"/>
              <a:ext cx="1828800" cy="10382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he-IL" sz="1100"/>
                <a:t>צורה זו מייצגת כלי פריסה של טבלה. כלי פריסה של טבלה אינם נתמכים בגירסה זו של Excel.
אם הצורה השתנתה בגירסה קודמת של Excel, או אם חוברת העבודה נשמרה ב- Excel 2007 או בגירסה קודמת, לא ניתן להשתמש בכלי הפריסה.</a:t>
              </a:r>
            </a:p>
          </xdr:txBody>
        </xdr:sp>
      </mc:Fallback>
    </mc:AlternateContent>
    <xdr:clientData/>
  </xdr:twoCellAnchor>
  <xdr:twoCellAnchor editAs="absolute">
    <xdr:from>
      <xdr:col>16</xdr:col>
      <xdr:colOff>314325</xdr:colOff>
      <xdr:row>6</xdr:row>
      <xdr:rowOff>19050</xdr:rowOff>
    </xdr:from>
    <xdr:to>
      <xdr:col>19</xdr:col>
      <xdr:colOff>314325</xdr:colOff>
      <xdr:row>13</xdr:row>
      <xdr:rowOff>47625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6" name="הפרמטר החורג">
              <a:extLst>
                <a:ext uri="{FF2B5EF4-FFF2-40B4-BE49-F238E27FC236}">
                  <a16:creationId xmlns:a16="http://schemas.microsoft.com/office/drawing/2014/main" id="{3F87B27F-BE77-A5BD-BD18-753E4245513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הפרמטר החורג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975789675" y="1371600"/>
              <a:ext cx="1828800" cy="13620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he-IL" sz="1100"/>
                <a:t>צורה זו מייצגת כלי פריסה של טבלה. כלי פריסה של טבלה אינם נתמכים בגירסה זו של Excel.
אם הצורה השתנתה בגירסה קודמת של Excel, או אם חוברת העבודה נשמרה ב- Excel 2007 או בגירסה קודמת, לא ניתן להשתמש בכלי הפריסה.</a:t>
              </a:r>
            </a:p>
          </xdr:txBody>
        </xdr:sp>
      </mc:Fallback>
    </mc:AlternateContent>
    <xdr:clientData/>
  </xdr:twoCellAnchor>
  <xdr:twoCellAnchor editAs="absolute">
    <xdr:from>
      <xdr:col>16</xdr:col>
      <xdr:colOff>276226</xdr:colOff>
      <xdr:row>19</xdr:row>
      <xdr:rowOff>104775</xdr:rowOff>
    </xdr:from>
    <xdr:to>
      <xdr:col>19</xdr:col>
      <xdr:colOff>323851</xdr:colOff>
      <xdr:row>25</xdr:row>
      <xdr:rowOff>101600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שנת דיגום">
              <a:extLst>
                <a:ext uri="{FF2B5EF4-FFF2-40B4-BE49-F238E27FC236}">
                  <a16:creationId xmlns:a16="http://schemas.microsoft.com/office/drawing/2014/main" id="{8C3B6C56-D5F3-DE2D-9310-1EC6F564E00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שנת דיגום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975780149" y="3933825"/>
              <a:ext cx="1876425" cy="11398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he-IL" sz="1100"/>
                <a:t>צורה זו מייצגת כלי פריסה של טבלה. כלי פריסה של טבלה אינם נתמכים בגירסה זו של Excel.
אם הצורה השתנתה בגירסה קודמת של Excel, או אם חוברת העבודה נשמרה ב- Excel 2007 או בגירסה קודמת, לא ניתן להשתמש בכלי הפריסה.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1</xdr:row>
      <xdr:rowOff>9525</xdr:rowOff>
    </xdr:from>
    <xdr:to>
      <xdr:col>13</xdr:col>
      <xdr:colOff>486922</xdr:colOff>
      <xdr:row>31</xdr:row>
      <xdr:rowOff>162744</xdr:rowOff>
    </xdr:to>
    <xdr:pic>
      <xdr:nvPicPr>
        <xdr:cNvPr id="2" name="תמונה 1">
          <a:extLst>
            <a:ext uri="{FF2B5EF4-FFF2-40B4-BE49-F238E27FC236}">
              <a16:creationId xmlns:a16="http://schemas.microsoft.com/office/drawing/2014/main" id="{5D40FA7A-AE46-1D7E-8000-4C1E2F54F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79274678" y="200025"/>
          <a:ext cx="8221222" cy="5868219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31</xdr:row>
      <xdr:rowOff>161925</xdr:rowOff>
    </xdr:from>
    <xdr:to>
      <xdr:col>12</xdr:col>
      <xdr:colOff>496175</xdr:colOff>
      <xdr:row>55</xdr:row>
      <xdr:rowOff>124458</xdr:rowOff>
    </xdr:to>
    <xdr:pic>
      <xdr:nvPicPr>
        <xdr:cNvPr id="3" name="תמונה 2">
          <a:extLst>
            <a:ext uri="{FF2B5EF4-FFF2-40B4-BE49-F238E27FC236}">
              <a16:creationId xmlns:a16="http://schemas.microsoft.com/office/drawing/2014/main" id="{CE9AD8E2-3A59-7FCE-648A-CCE8AF8EA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79875025" y="6067425"/>
          <a:ext cx="6268325" cy="4534533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2</xdr:row>
      <xdr:rowOff>0</xdr:rowOff>
    </xdr:from>
    <xdr:to>
      <xdr:col>25</xdr:col>
      <xdr:colOff>305693</xdr:colOff>
      <xdr:row>36</xdr:row>
      <xdr:rowOff>58062</xdr:rowOff>
    </xdr:to>
    <xdr:pic>
      <xdr:nvPicPr>
        <xdr:cNvPr id="4" name="תמונה 3">
          <a:extLst>
            <a:ext uri="{FF2B5EF4-FFF2-40B4-BE49-F238E27FC236}">
              <a16:creationId xmlns:a16="http://schemas.microsoft.com/office/drawing/2014/main" id="{B35B373E-355B-6394-47F9-DB311B97E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972140707" y="381000"/>
          <a:ext cx="6401693" cy="653506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15</xdr:col>
      <xdr:colOff>428625</xdr:colOff>
      <xdr:row>23</xdr:row>
      <xdr:rowOff>49365</xdr:rowOff>
    </xdr:to>
    <xdr:pic>
      <xdr:nvPicPr>
        <xdr:cNvPr id="2" name="תמונה 1">
          <a:extLst>
            <a:ext uri="{FF2B5EF4-FFF2-40B4-BE49-F238E27FC236}">
              <a16:creationId xmlns:a16="http://schemas.microsoft.com/office/drawing/2014/main" id="{3DB06605-6141-3D22-0134-03046D989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78113775" y="381000"/>
          <a:ext cx="8963025" cy="4049865"/>
        </a:xfrm>
        <a:prstGeom prst="rect">
          <a:avLst/>
        </a:prstGeom>
      </xdr:spPr>
    </xdr:pic>
    <xdr:clientData/>
  </xdr:twoCellAnchor>
</xdr:wsDr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שם_מפעל" xr10:uid="{4F67ECE5-B0E5-47F5-BBF1-1BFC5101E0A6}" sourceName="שם מפעל">
  <extLst>
    <x:ext xmlns:x15="http://schemas.microsoft.com/office/spreadsheetml/2010/11/main" uri="{2F2917AC-EB37-4324-AD4E-5DD8C200BD13}">
      <x15:tableSlicerCache tableId="1" column="2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מגזר_תעשייתי" xr10:uid="{FAF5252A-DE79-43B3-9331-B5446774659F}" sourceName="מגזר תעשייתי">
  <extLst>
    <x:ext xmlns:x15="http://schemas.microsoft.com/office/spreadsheetml/2010/11/main" uri="{2F2917AC-EB37-4324-AD4E-5DD8C200BD13}">
      <x15:tableSlicerCache tableId="1" column="3"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תאריך_הדיגום" xr10:uid="{989E7B54-4E85-4637-8A8C-D00C37ED209E}" sourceName="תאריך הדיגום">
  <extLst>
    <x:ext xmlns:x15="http://schemas.microsoft.com/office/spreadsheetml/2010/11/main" uri="{2F2917AC-EB37-4324-AD4E-5DD8C200BD13}">
      <x15:tableSlicerCache tableId="1" column="4"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הפרמטר_החורג" xr10:uid="{D8B2CB89-38E5-4C42-969F-13CD2BD2FB3D}" sourceName="הפרמטר החורג">
  <extLst>
    <x:ext xmlns:x15="http://schemas.microsoft.com/office/spreadsheetml/2010/11/main" uri="{2F2917AC-EB37-4324-AD4E-5DD8C200BD13}">
      <x15:tableSlicerCache tableId="1" column="5"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שנת_דיגום" xr10:uid="{4D08157F-6348-49A0-850D-7407E3600984}" sourceName="שנת דיגום">
  <extLst>
    <x:ext xmlns:x15="http://schemas.microsoft.com/office/spreadsheetml/2010/11/main" uri="{2F2917AC-EB37-4324-AD4E-5DD8C200BD13}">
      <x15:tableSlicerCache tableId="1" column="8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שם מפעל" xr10:uid="{BE79EDE7-EED0-4FEA-BA3A-DDD2133625B0}" cache="Slicer_שם_מפעל" caption="שם מפעל" rowHeight="225425"/>
  <slicer name="מגזר תעשייתי" xr10:uid="{0C2A94A2-3C58-4A72-B1AA-EC24947885FB}" cache="Slicer_מגזר_תעשייתי" caption="מגזר תעשייתי" rowHeight="225425"/>
  <slicer name="תאריך הדיגום" xr10:uid="{815DABFE-FD00-4AF3-BD40-C9DFE8238EF5}" cache="Slicer_תאריך_הדיגום" caption="תאריך הדיגום" rowHeight="225425"/>
  <slicer name="הפרמטר החורג" xr10:uid="{0EF10F17-A38A-4C05-8784-8256F198070F}" cache="Slicer_הפרמטר_החורג" caption="הפרמטר החורג" rowHeight="225425"/>
  <slicer name="שנת דיגום" xr10:uid="{8095BB29-05E2-4439-A8D0-F7390F4836E5}" cache="Slicer_שנת_דיגום" caption="שנת דיגום" rowHeight="225425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E344C89-42F5-4419-A712-1BFC243A0C77}" name="טבלה1" displayName="טבלה1" ref="H3:N36" totalsRowShown="0" headerRowDxfId="11" dataDxfId="9" headerRowBorderDxfId="10" tableBorderDxfId="8" totalsRowBorderDxfId="7">
  <autoFilter ref="H3:N36" xr:uid="{7E344C89-42F5-4419-A712-1BFC243A0C77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2273EBD8-970A-4844-B95D-37D529D8A26C}" name="מס'" dataDxfId="6"/>
    <tableColumn id="2" xr3:uid="{F93B9462-3951-4BA8-B075-F027FEDD1B1C}" name="שם מפעל" dataDxfId="5"/>
    <tableColumn id="3" xr3:uid="{7AC1F0A0-91DD-4F0B-ADF6-BBC9CAC9A41E}" name="מגזר תעשייתי" dataDxfId="4"/>
    <tableColumn id="8" xr3:uid="{D35022BE-19F5-4595-AAF0-C883E194C348}" name="שנת דיגום" dataDxfId="3"/>
    <tableColumn id="4" xr3:uid="{CA1F0E1A-20E7-4977-B26F-5117FF7E091B}" name="תאריך הדיגום" dataDxfId="2"/>
    <tableColumn id="5" xr3:uid="{D1809E23-06CB-44F2-A423-B4BD844A176F}" name="הפרמטר החורג" dataDxfId="1"/>
    <tableColumn id="6" xr3:uid="{C66C080F-4492-42B8-99DB-0255256E273B}" name="ערך נמדד" dataDxfId="0"/>
  </tableColumns>
  <tableStyleInfo name="TableStyleMedium6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אורגני">
  <a:themeElements>
    <a:clrScheme name="אורגני">
      <a:dk1>
        <a:sysClr val="windowText" lastClr="000000"/>
      </a:dk1>
      <a:lt1>
        <a:sysClr val="window" lastClr="FFFFFF"/>
      </a:lt1>
      <a:dk2>
        <a:srgbClr val="212121"/>
      </a:dk2>
      <a:lt2>
        <a:srgbClr val="DADADA"/>
      </a:lt2>
      <a:accent1>
        <a:srgbClr val="83992A"/>
      </a:accent1>
      <a:accent2>
        <a:srgbClr val="3C9770"/>
      </a:accent2>
      <a:accent3>
        <a:srgbClr val="44709D"/>
      </a:accent3>
      <a:accent4>
        <a:srgbClr val="A23C33"/>
      </a:accent4>
      <a:accent5>
        <a:srgbClr val="D97828"/>
      </a:accent5>
      <a:accent6>
        <a:srgbClr val="DEB340"/>
      </a:accent6>
      <a:hlink>
        <a:srgbClr val="A8BF4D"/>
      </a:hlink>
      <a:folHlink>
        <a:srgbClr val="B4CA80"/>
      </a:folHlink>
    </a:clrScheme>
    <a:fontScheme name="אורגני">
      <a:majorFont>
        <a:latin typeface="Garamond" panose="02020404030301010803"/>
        <a:ea typeface=""/>
        <a:cs typeface=""/>
        <a:font script="Jpan" typeface="ＭＳ Ｐゴシック"/>
        <a:font script="Hang" typeface="돋움"/>
        <a:font script="Hans" typeface="方正舒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Garamond" panose="02020404030301010803"/>
        <a:ea typeface=""/>
        <a:cs typeface=""/>
        <a:font script="Jpan" typeface="ＭＳ Ｐ明朝"/>
        <a:font script="Hang" typeface="바탕"/>
        <a:font script="Hans" typeface="方正舒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inorFont>
    </a:fontScheme>
    <a:fmtScheme name="אורגני">
      <a:fillStyleLst>
        <a:solidFill>
          <a:schemeClr val="phClr"/>
        </a:solidFill>
        <a:gradFill rotWithShape="1">
          <a:gsLst>
            <a:gs pos="0">
              <a:schemeClr val="phClr">
                <a:tint val="60000"/>
                <a:lumMod val="110000"/>
              </a:schemeClr>
            </a:gs>
            <a:gs pos="100000">
              <a:schemeClr val="phClr">
                <a:tint val="82000"/>
              </a:schemeClr>
            </a:gs>
          </a:gsLst>
          <a:lin ang="5400000" scaled="0"/>
        </a:gradFill>
        <a:blipFill>
          <a:blip xmlns:r="http://schemas.openxmlformats.org/officeDocument/2006/relationships" r:embed="rId1">
            <a:duotone>
              <a:schemeClr val="phClr">
                <a:shade val="74000"/>
                <a:satMod val="130000"/>
                <a:lumMod val="90000"/>
              </a:schemeClr>
              <a:schemeClr val="phClr">
                <a:tint val="94000"/>
                <a:satMod val="120000"/>
                <a:lumMod val="104000"/>
              </a:schemeClr>
            </a:duotone>
          </a:blip>
          <a:tile tx="0" ty="0" sx="100000" sy="100000" flip="none" algn="tl"/>
        </a:blipFill>
      </a:fillStyleLst>
      <a:lnStyleLst>
        <a:ln w="9525" cap="flat" cmpd="sng" algn="ctr">
          <a:solidFill>
            <a:schemeClr val="phClr"/>
          </a:solidFill>
          <a:prstDash val="solid"/>
        </a:ln>
        <a:ln w="15875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25400" dist="12700" dir="13500000">
              <a:srgbClr val="000000">
                <a:alpha val="45000"/>
              </a:srgbClr>
            </a:innerShdw>
          </a:effectLst>
        </a:effectStyle>
        <a:effectStyle>
          <a:effectLst>
            <a:outerShdw blurRad="38100" dist="25400" dir="5400000" rotWithShape="0">
              <a:srgbClr val="000000">
                <a:alpha val="6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100000">
              <a:schemeClr val="phClr">
                <a:shade val="88000"/>
                <a:lumMod val="98000"/>
              </a:schemeClr>
            </a:gs>
          </a:gsLst>
          <a:lin ang="5400000" scaled="0"/>
        </a:gradFill>
        <a:blipFill>
          <a:blip xmlns:r="http://schemas.openxmlformats.org/officeDocument/2006/relationships" r:embed="rId2"/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rganic" id="{28CDC826-8792-45C0-861B-85EB3ADEDA33}" vid="{7DAC20F1-423D-49E2-BD0B-50532748BAD0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32"/>
  <sheetViews>
    <sheetView rightToLeft="1" tabSelected="1" topLeftCell="B1" zoomScaleNormal="100" workbookViewId="0">
      <selection activeCell="F22" sqref="F22"/>
    </sheetView>
  </sheetViews>
  <sheetFormatPr defaultRowHeight="15"/>
  <cols>
    <col min="1" max="1" width="17.85546875" bestFit="1" customWidth="1"/>
    <col min="2" max="2" width="17" bestFit="1" customWidth="1"/>
    <col min="3" max="3" width="11.28515625" bestFit="1" customWidth="1"/>
    <col min="4" max="4" width="16" bestFit="1" customWidth="1"/>
    <col min="5" max="5" width="16.42578125" customWidth="1"/>
    <col min="6" max="6" width="13.42578125" customWidth="1"/>
    <col min="7" max="7" width="12.42578125" bestFit="1" customWidth="1"/>
    <col min="8" max="8" width="10" customWidth="1"/>
    <col min="9" max="9" width="11.42578125" customWidth="1"/>
    <col min="10" max="10" width="11.28515625" customWidth="1"/>
    <col min="11" max="11" width="11.140625" customWidth="1"/>
    <col min="12" max="12" width="11.5703125" customWidth="1"/>
    <col min="13" max="13" width="12" customWidth="1"/>
    <col min="14" max="14" width="13" customWidth="1"/>
    <col min="15" max="15" width="9" bestFit="1" customWidth="1"/>
    <col min="16" max="16" width="8.42578125" bestFit="1" customWidth="1"/>
    <col min="17" max="17" width="14.28515625" bestFit="1" customWidth="1"/>
    <col min="18" max="19" width="8.85546875" bestFit="1" customWidth="1"/>
    <col min="20" max="20" width="9" customWidth="1"/>
    <col min="21" max="21" width="8.85546875" bestFit="1" customWidth="1"/>
  </cols>
  <sheetData>
    <row r="1" spans="1:21" ht="126">
      <c r="A1" s="43" t="s">
        <v>0</v>
      </c>
      <c r="B1" s="43" t="s">
        <v>1</v>
      </c>
      <c r="C1" s="43" t="s">
        <v>2</v>
      </c>
      <c r="D1" s="43" t="s">
        <v>3</v>
      </c>
      <c r="E1" s="43" t="s">
        <v>4</v>
      </c>
      <c r="F1" s="43" t="s">
        <v>5</v>
      </c>
      <c r="G1" s="43" t="s">
        <v>6</v>
      </c>
      <c r="H1" s="44" t="s">
        <v>88</v>
      </c>
      <c r="I1" s="44" t="s">
        <v>102</v>
      </c>
      <c r="J1" s="46" t="s">
        <v>89</v>
      </c>
      <c r="K1" s="46" t="s">
        <v>103</v>
      </c>
      <c r="L1" s="48" t="s">
        <v>90</v>
      </c>
      <c r="M1" s="48" t="s">
        <v>104</v>
      </c>
      <c r="N1" s="50" t="s">
        <v>91</v>
      </c>
      <c r="O1" s="50" t="s">
        <v>105</v>
      </c>
      <c r="P1" s="43" t="s">
        <v>7</v>
      </c>
      <c r="Q1" s="43" t="s">
        <v>8</v>
      </c>
      <c r="R1" s="43" t="s">
        <v>9</v>
      </c>
      <c r="S1" s="43" t="s">
        <v>84</v>
      </c>
      <c r="T1" s="43" t="s">
        <v>10</v>
      </c>
      <c r="U1" s="43" t="s">
        <v>101</v>
      </c>
    </row>
    <row r="2" spans="1:21">
      <c r="A2" s="2">
        <v>1</v>
      </c>
      <c r="B2" s="3" t="s">
        <v>11</v>
      </c>
      <c r="C2" s="3" t="s">
        <v>12</v>
      </c>
      <c r="D2" s="3" t="s">
        <v>13</v>
      </c>
      <c r="E2" s="4" t="s">
        <v>14</v>
      </c>
      <c r="F2" s="5"/>
      <c r="G2" s="3">
        <v>4</v>
      </c>
      <c r="H2" s="45" t="s">
        <v>94</v>
      </c>
      <c r="I2" s="45" t="s">
        <v>97</v>
      </c>
      <c r="J2" s="47"/>
      <c r="K2" s="47"/>
      <c r="L2" s="49"/>
      <c r="M2" s="49"/>
      <c r="N2" s="51"/>
      <c r="O2" s="51"/>
      <c r="P2" s="4">
        <f>COUNTIF(H2:O2,"בוצע")</f>
        <v>1</v>
      </c>
      <c r="Q2" s="6"/>
      <c r="R2" s="6">
        <f>COUNTIF($H2:$O2,"חריגים")</f>
        <v>0</v>
      </c>
      <c r="S2" s="6">
        <f>COUNTIF($H2:$O2,"אסורים")</f>
        <v>0</v>
      </c>
      <c r="T2" s="6">
        <f>COUNTIF($H2:$O2,"תקינים")</f>
        <v>1</v>
      </c>
      <c r="U2" s="6">
        <f>COUNTIF($H2:$O2,"חריגים ואסורים")</f>
        <v>0</v>
      </c>
    </row>
    <row r="3" spans="1:21">
      <c r="A3" s="2">
        <v>2</v>
      </c>
      <c r="B3" s="3" t="s">
        <v>16</v>
      </c>
      <c r="C3" s="3" t="s">
        <v>17</v>
      </c>
      <c r="D3" s="3" t="s">
        <v>13</v>
      </c>
      <c r="E3" s="4" t="s">
        <v>14</v>
      </c>
      <c r="F3" s="5"/>
      <c r="G3" s="3">
        <f>G2</f>
        <v>4</v>
      </c>
      <c r="H3" s="45" t="s">
        <v>94</v>
      </c>
      <c r="I3" s="45" t="s">
        <v>97</v>
      </c>
      <c r="J3" s="47"/>
      <c r="K3" s="47"/>
      <c r="L3" s="49"/>
      <c r="M3" s="49"/>
      <c r="N3" s="51"/>
      <c r="O3" s="51"/>
      <c r="P3" s="4">
        <f t="shared" ref="P3:P18" si="0">COUNTIF(H3:O3,"בוצע")</f>
        <v>1</v>
      </c>
      <c r="Q3" s="6"/>
      <c r="R3" s="6">
        <f t="shared" ref="R3:R18" si="1">COUNTIF($H3:$O3,"חריגים")</f>
        <v>0</v>
      </c>
      <c r="S3" s="6">
        <f t="shared" ref="S3:S18" si="2">COUNTIF($H3:$O3,"אסורים")</f>
        <v>0</v>
      </c>
      <c r="T3" s="6">
        <f t="shared" ref="T3:T18" si="3">COUNTIF($H3:$O3,"תקינים")</f>
        <v>1</v>
      </c>
      <c r="U3" s="6">
        <f t="shared" ref="U3:U18" si="4">COUNTIF($H3:$O3,"חריגים ואסורים")</f>
        <v>0</v>
      </c>
    </row>
    <row r="4" spans="1:21">
      <c r="A4" s="2">
        <v>3</v>
      </c>
      <c r="B4" s="3" t="s">
        <v>18</v>
      </c>
      <c r="C4" s="3" t="s">
        <v>19</v>
      </c>
      <c r="D4" s="7" t="s">
        <v>20</v>
      </c>
      <c r="E4" s="4" t="s">
        <v>14</v>
      </c>
      <c r="F4" s="5"/>
      <c r="G4" s="3">
        <f t="shared" ref="G4:G18" si="5">G3</f>
        <v>4</v>
      </c>
      <c r="H4" s="45" t="s">
        <v>94</v>
      </c>
      <c r="I4" s="45" t="s">
        <v>98</v>
      </c>
      <c r="J4" s="47"/>
      <c r="K4" s="47"/>
      <c r="L4" s="49"/>
      <c r="M4" s="49"/>
      <c r="N4" s="51"/>
      <c r="O4" s="51"/>
      <c r="P4" s="4">
        <f t="shared" si="0"/>
        <v>1</v>
      </c>
      <c r="Q4" s="6"/>
      <c r="R4" s="6">
        <f t="shared" si="1"/>
        <v>1</v>
      </c>
      <c r="S4" s="6">
        <f t="shared" si="2"/>
        <v>0</v>
      </c>
      <c r="T4" s="6">
        <f t="shared" si="3"/>
        <v>0</v>
      </c>
      <c r="U4" s="6">
        <f t="shared" si="4"/>
        <v>0</v>
      </c>
    </row>
    <row r="5" spans="1:21">
      <c r="A5" s="2">
        <v>4</v>
      </c>
      <c r="B5" s="3" t="s">
        <v>21</v>
      </c>
      <c r="C5" s="3" t="s">
        <v>19</v>
      </c>
      <c r="D5" s="7" t="s">
        <v>22</v>
      </c>
      <c r="E5" s="4" t="s">
        <v>23</v>
      </c>
      <c r="F5" s="8"/>
      <c r="G5" s="3">
        <f t="shared" si="5"/>
        <v>4</v>
      </c>
      <c r="H5" s="45"/>
      <c r="I5" s="45"/>
      <c r="J5" s="47"/>
      <c r="K5" s="47"/>
      <c r="L5" s="49"/>
      <c r="M5" s="49"/>
      <c r="N5" s="51"/>
      <c r="O5" s="51"/>
      <c r="P5" s="4">
        <f t="shared" si="0"/>
        <v>0</v>
      </c>
      <c r="Q5" s="6"/>
      <c r="R5" s="6">
        <f t="shared" si="1"/>
        <v>0</v>
      </c>
      <c r="S5" s="6">
        <f t="shared" si="2"/>
        <v>0</v>
      </c>
      <c r="T5" s="6">
        <f t="shared" si="3"/>
        <v>0</v>
      </c>
      <c r="U5" s="6">
        <f t="shared" si="4"/>
        <v>0</v>
      </c>
    </row>
    <row r="6" spans="1:21">
      <c r="A6" s="2">
        <v>5</v>
      </c>
      <c r="B6" s="3" t="s">
        <v>24</v>
      </c>
      <c r="C6" s="7" t="s">
        <v>25</v>
      </c>
      <c r="D6" s="7" t="s">
        <v>26</v>
      </c>
      <c r="E6" s="4" t="s">
        <v>23</v>
      </c>
      <c r="F6" s="8"/>
      <c r="G6" s="3">
        <f t="shared" si="5"/>
        <v>4</v>
      </c>
      <c r="H6" s="45" t="s">
        <v>94</v>
      </c>
      <c r="I6" s="45" t="s">
        <v>100</v>
      </c>
      <c r="J6" s="47"/>
      <c r="K6" s="47"/>
      <c r="L6" s="49"/>
      <c r="M6" s="49"/>
      <c r="N6" s="51"/>
      <c r="O6" s="51"/>
      <c r="P6" s="4">
        <f t="shared" si="0"/>
        <v>1</v>
      </c>
      <c r="Q6" s="6"/>
      <c r="R6" s="6">
        <f t="shared" si="1"/>
        <v>0</v>
      </c>
      <c r="S6" s="6">
        <f t="shared" si="2"/>
        <v>0</v>
      </c>
      <c r="T6" s="6">
        <f t="shared" si="3"/>
        <v>0</v>
      </c>
      <c r="U6" s="6">
        <f t="shared" si="4"/>
        <v>1</v>
      </c>
    </row>
    <row r="7" spans="1:21">
      <c r="A7" s="2">
        <v>6</v>
      </c>
      <c r="B7" s="3" t="s">
        <v>28</v>
      </c>
      <c r="C7" s="7" t="s">
        <v>29</v>
      </c>
      <c r="D7" s="7" t="s">
        <v>30</v>
      </c>
      <c r="E7" s="4" t="s">
        <v>23</v>
      </c>
      <c r="F7" s="8"/>
      <c r="G7" s="3">
        <v>4</v>
      </c>
      <c r="H7" s="45" t="s">
        <v>94</v>
      </c>
      <c r="I7" s="45" t="s">
        <v>98</v>
      </c>
      <c r="J7" s="47"/>
      <c r="K7" s="47"/>
      <c r="L7" s="49"/>
      <c r="M7" s="49"/>
      <c r="N7" s="51"/>
      <c r="O7" s="51"/>
      <c r="P7" s="4">
        <f t="shared" si="0"/>
        <v>1</v>
      </c>
      <c r="Q7" s="6"/>
      <c r="R7" s="6">
        <f t="shared" si="1"/>
        <v>1</v>
      </c>
      <c r="S7" s="6">
        <f t="shared" si="2"/>
        <v>0</v>
      </c>
      <c r="T7" s="6">
        <f t="shared" si="3"/>
        <v>0</v>
      </c>
      <c r="U7" s="6">
        <f t="shared" si="4"/>
        <v>0</v>
      </c>
    </row>
    <row r="8" spans="1:21">
      <c r="A8" s="2">
        <v>7</v>
      </c>
      <c r="B8" s="3" t="s">
        <v>31</v>
      </c>
      <c r="C8" s="7" t="s">
        <v>32</v>
      </c>
      <c r="D8" s="7" t="s">
        <v>33</v>
      </c>
      <c r="E8" s="4" t="s">
        <v>23</v>
      </c>
      <c r="F8" s="8"/>
      <c r="G8" s="3">
        <f t="shared" si="5"/>
        <v>4</v>
      </c>
      <c r="H8" s="45" t="s">
        <v>94</v>
      </c>
      <c r="I8" s="45" t="s">
        <v>100</v>
      </c>
      <c r="J8" s="47"/>
      <c r="K8" s="47"/>
      <c r="L8" s="49"/>
      <c r="M8" s="49"/>
      <c r="N8" s="51"/>
      <c r="O8" s="51"/>
      <c r="P8" s="4">
        <f t="shared" si="0"/>
        <v>1</v>
      </c>
      <c r="Q8" s="6"/>
      <c r="R8" s="6">
        <f t="shared" si="1"/>
        <v>0</v>
      </c>
      <c r="S8" s="6">
        <f t="shared" si="2"/>
        <v>0</v>
      </c>
      <c r="T8" s="6">
        <f t="shared" si="3"/>
        <v>0</v>
      </c>
      <c r="U8" s="6">
        <f t="shared" si="4"/>
        <v>1</v>
      </c>
    </row>
    <row r="9" spans="1:21" ht="25.5">
      <c r="A9" s="2">
        <v>8</v>
      </c>
      <c r="B9" s="3" t="s">
        <v>34</v>
      </c>
      <c r="C9" s="9" t="s">
        <v>35</v>
      </c>
      <c r="D9" s="10" t="s">
        <v>36</v>
      </c>
      <c r="E9" s="4" t="s">
        <v>23</v>
      </c>
      <c r="F9" s="8"/>
      <c r="G9" s="3">
        <f t="shared" si="5"/>
        <v>4</v>
      </c>
      <c r="H9" s="45" t="s">
        <v>94</v>
      </c>
      <c r="I9" s="45" t="s">
        <v>100</v>
      </c>
      <c r="J9" s="47"/>
      <c r="K9" s="47"/>
      <c r="L9" s="49"/>
      <c r="M9" s="49"/>
      <c r="N9" s="51"/>
      <c r="O9" s="51"/>
      <c r="P9" s="4">
        <f t="shared" si="0"/>
        <v>1</v>
      </c>
      <c r="Q9" s="6"/>
      <c r="R9" s="6">
        <f t="shared" si="1"/>
        <v>0</v>
      </c>
      <c r="S9" s="6">
        <f t="shared" si="2"/>
        <v>0</v>
      </c>
      <c r="T9" s="6">
        <f t="shared" si="3"/>
        <v>0</v>
      </c>
      <c r="U9" s="6">
        <f t="shared" si="4"/>
        <v>1</v>
      </c>
    </row>
    <row r="10" spans="1:21">
      <c r="A10" s="2">
        <v>9</v>
      </c>
      <c r="B10" s="3" t="s">
        <v>37</v>
      </c>
      <c r="C10" s="4" t="s">
        <v>38</v>
      </c>
      <c r="D10" s="3" t="s">
        <v>39</v>
      </c>
      <c r="E10" s="4" t="s">
        <v>23</v>
      </c>
      <c r="F10" s="5"/>
      <c r="G10" s="3">
        <f t="shared" si="5"/>
        <v>4</v>
      </c>
      <c r="H10" s="45" t="s">
        <v>94</v>
      </c>
      <c r="I10" s="45" t="s">
        <v>97</v>
      </c>
      <c r="J10" s="47"/>
      <c r="K10" s="47"/>
      <c r="L10" s="49"/>
      <c r="M10" s="49"/>
      <c r="N10" s="51"/>
      <c r="O10" s="51"/>
      <c r="P10" s="4">
        <f t="shared" si="0"/>
        <v>1</v>
      </c>
      <c r="Q10" s="6"/>
      <c r="R10" s="6">
        <f t="shared" si="1"/>
        <v>0</v>
      </c>
      <c r="S10" s="6">
        <f t="shared" si="2"/>
        <v>0</v>
      </c>
      <c r="T10" s="6">
        <f t="shared" si="3"/>
        <v>1</v>
      </c>
      <c r="U10" s="6">
        <f t="shared" si="4"/>
        <v>0</v>
      </c>
    </row>
    <row r="11" spans="1:21">
      <c r="A11" s="2">
        <v>10</v>
      </c>
      <c r="B11" s="6" t="s">
        <v>40</v>
      </c>
      <c r="C11" s="3" t="s">
        <v>41</v>
      </c>
      <c r="D11" s="6" t="s">
        <v>42</v>
      </c>
      <c r="E11" s="4" t="s">
        <v>23</v>
      </c>
      <c r="F11" s="5"/>
      <c r="G11" s="3">
        <f t="shared" si="5"/>
        <v>4</v>
      </c>
      <c r="H11" s="45"/>
      <c r="I11" s="45"/>
      <c r="J11" s="47"/>
      <c r="K11" s="47"/>
      <c r="L11" s="49"/>
      <c r="M11" s="49"/>
      <c r="N11" s="51"/>
      <c r="O11" s="51"/>
      <c r="P11" s="4">
        <f t="shared" si="0"/>
        <v>0</v>
      </c>
      <c r="Q11" s="6"/>
      <c r="R11" s="6">
        <f t="shared" si="1"/>
        <v>0</v>
      </c>
      <c r="S11" s="6">
        <f t="shared" si="2"/>
        <v>0</v>
      </c>
      <c r="T11" s="6">
        <f t="shared" si="3"/>
        <v>0</v>
      </c>
      <c r="U11" s="6">
        <f t="shared" si="4"/>
        <v>0</v>
      </c>
    </row>
    <row r="12" spans="1:21">
      <c r="A12" s="2">
        <v>11</v>
      </c>
      <c r="B12" s="6" t="s">
        <v>43</v>
      </c>
      <c r="C12" s="4" t="s">
        <v>44</v>
      </c>
      <c r="D12" s="6" t="s">
        <v>45</v>
      </c>
      <c r="E12" s="4" t="s">
        <v>23</v>
      </c>
      <c r="F12" s="11"/>
      <c r="G12" s="3">
        <f t="shared" si="5"/>
        <v>4</v>
      </c>
      <c r="H12" s="45" t="s">
        <v>94</v>
      </c>
      <c r="I12" s="45" t="s">
        <v>97</v>
      </c>
      <c r="J12" s="47"/>
      <c r="K12" s="47"/>
      <c r="L12" s="49"/>
      <c r="M12" s="49"/>
      <c r="N12" s="51"/>
      <c r="O12" s="51"/>
      <c r="P12" s="4">
        <f t="shared" si="0"/>
        <v>1</v>
      </c>
      <c r="Q12" s="6"/>
      <c r="R12" s="6">
        <f t="shared" si="1"/>
        <v>0</v>
      </c>
      <c r="S12" s="6">
        <f t="shared" si="2"/>
        <v>0</v>
      </c>
      <c r="T12" s="6">
        <f t="shared" si="3"/>
        <v>1</v>
      </c>
      <c r="U12" s="6">
        <f t="shared" si="4"/>
        <v>0</v>
      </c>
    </row>
    <row r="13" spans="1:21">
      <c r="A13" s="2">
        <v>12</v>
      </c>
      <c r="B13" s="6" t="s">
        <v>46</v>
      </c>
      <c r="C13" s="4" t="s">
        <v>47</v>
      </c>
      <c r="D13" s="4" t="s">
        <v>48</v>
      </c>
      <c r="E13" s="4" t="s">
        <v>23</v>
      </c>
      <c r="F13" s="11"/>
      <c r="G13" s="3">
        <f t="shared" si="5"/>
        <v>4</v>
      </c>
      <c r="H13" s="45" t="s">
        <v>94</v>
      </c>
      <c r="I13" s="45" t="s">
        <v>98</v>
      </c>
      <c r="J13" s="47"/>
      <c r="K13" s="47"/>
      <c r="L13" s="49"/>
      <c r="M13" s="49"/>
      <c r="N13" s="51"/>
      <c r="O13" s="51"/>
      <c r="P13" s="4">
        <f t="shared" si="0"/>
        <v>1</v>
      </c>
      <c r="Q13" s="6"/>
      <c r="R13" s="6">
        <f t="shared" si="1"/>
        <v>1</v>
      </c>
      <c r="S13" s="6">
        <f t="shared" si="2"/>
        <v>0</v>
      </c>
      <c r="T13" s="6">
        <f t="shared" si="3"/>
        <v>0</v>
      </c>
      <c r="U13" s="6">
        <f t="shared" si="4"/>
        <v>0</v>
      </c>
    </row>
    <row r="14" spans="1:21">
      <c r="A14" s="2">
        <v>13</v>
      </c>
      <c r="B14" s="6" t="s">
        <v>49</v>
      </c>
      <c r="C14" s="4" t="s">
        <v>38</v>
      </c>
      <c r="D14" s="6" t="s">
        <v>50</v>
      </c>
      <c r="E14" s="4" t="s">
        <v>23</v>
      </c>
      <c r="F14" s="11"/>
      <c r="G14" s="3">
        <f t="shared" si="5"/>
        <v>4</v>
      </c>
      <c r="H14" s="45" t="s">
        <v>94</v>
      </c>
      <c r="I14" s="45" t="s">
        <v>97</v>
      </c>
      <c r="J14" s="47"/>
      <c r="K14" s="47"/>
      <c r="L14" s="49"/>
      <c r="M14" s="49"/>
      <c r="N14" s="51"/>
      <c r="O14" s="51"/>
      <c r="P14" s="4">
        <f t="shared" si="0"/>
        <v>1</v>
      </c>
      <c r="Q14" s="6"/>
      <c r="R14" s="6">
        <f t="shared" si="1"/>
        <v>0</v>
      </c>
      <c r="S14" s="6">
        <f t="shared" si="2"/>
        <v>0</v>
      </c>
      <c r="T14" s="6">
        <f t="shared" si="3"/>
        <v>1</v>
      </c>
      <c r="U14" s="6">
        <f t="shared" si="4"/>
        <v>0</v>
      </c>
    </row>
    <row r="15" spans="1:21">
      <c r="A15" s="2">
        <v>14</v>
      </c>
      <c r="B15" s="6" t="s">
        <v>51</v>
      </c>
      <c r="C15" s="4" t="s">
        <v>41</v>
      </c>
      <c r="D15" s="6" t="s">
        <v>50</v>
      </c>
      <c r="E15" s="4" t="s">
        <v>23</v>
      </c>
      <c r="F15" s="11"/>
      <c r="G15" s="3">
        <f t="shared" si="5"/>
        <v>4</v>
      </c>
      <c r="H15" s="45"/>
      <c r="I15" s="45"/>
      <c r="J15" s="47"/>
      <c r="K15" s="47"/>
      <c r="L15" s="49"/>
      <c r="M15" s="49"/>
      <c r="N15" s="51"/>
      <c r="O15" s="51"/>
      <c r="P15" s="4">
        <f t="shared" si="0"/>
        <v>0</v>
      </c>
      <c r="Q15" s="6"/>
      <c r="R15" s="6">
        <f t="shared" si="1"/>
        <v>0</v>
      </c>
      <c r="S15" s="6">
        <f t="shared" si="2"/>
        <v>0</v>
      </c>
      <c r="T15" s="6">
        <f t="shared" si="3"/>
        <v>0</v>
      </c>
      <c r="U15" s="6">
        <f t="shared" si="4"/>
        <v>0</v>
      </c>
    </row>
    <row r="16" spans="1:21">
      <c r="A16" s="2">
        <v>15</v>
      </c>
      <c r="B16" s="6" t="s">
        <v>52</v>
      </c>
      <c r="C16" s="4" t="s">
        <v>53</v>
      </c>
      <c r="D16" s="6" t="s">
        <v>54</v>
      </c>
      <c r="E16" s="4" t="s">
        <v>23</v>
      </c>
      <c r="F16" s="11"/>
      <c r="G16" s="3">
        <f t="shared" si="5"/>
        <v>4</v>
      </c>
      <c r="H16" s="45" t="s">
        <v>94</v>
      </c>
      <c r="I16" s="45" t="s">
        <v>98</v>
      </c>
      <c r="J16" s="47"/>
      <c r="K16" s="47"/>
      <c r="L16" s="49"/>
      <c r="M16" s="49"/>
      <c r="N16" s="51"/>
      <c r="O16" s="51"/>
      <c r="P16" s="4">
        <f t="shared" si="0"/>
        <v>1</v>
      </c>
      <c r="Q16" s="6"/>
      <c r="R16" s="6">
        <f t="shared" si="1"/>
        <v>1</v>
      </c>
      <c r="S16" s="6">
        <f t="shared" si="2"/>
        <v>0</v>
      </c>
      <c r="T16" s="6">
        <f t="shared" si="3"/>
        <v>0</v>
      </c>
      <c r="U16" s="6">
        <f t="shared" si="4"/>
        <v>0</v>
      </c>
    </row>
    <row r="17" spans="1:21">
      <c r="A17" s="2">
        <v>16</v>
      </c>
      <c r="B17" s="6" t="s">
        <v>55</v>
      </c>
      <c r="C17" s="4" t="s">
        <v>53</v>
      </c>
      <c r="D17" s="6" t="s">
        <v>54</v>
      </c>
      <c r="E17" s="4" t="s">
        <v>23</v>
      </c>
      <c r="F17" s="11"/>
      <c r="G17" s="3">
        <f t="shared" si="5"/>
        <v>4</v>
      </c>
      <c r="H17" s="45" t="s">
        <v>94</v>
      </c>
      <c r="I17" s="45" t="s">
        <v>100</v>
      </c>
      <c r="J17" s="47"/>
      <c r="K17" s="47"/>
      <c r="L17" s="49"/>
      <c r="M17" s="49"/>
      <c r="N17" s="51"/>
      <c r="O17" s="51"/>
      <c r="P17" s="4">
        <f t="shared" si="0"/>
        <v>1</v>
      </c>
      <c r="Q17" s="6"/>
      <c r="R17" s="6">
        <f t="shared" si="1"/>
        <v>0</v>
      </c>
      <c r="S17" s="6">
        <f t="shared" si="2"/>
        <v>0</v>
      </c>
      <c r="T17" s="6">
        <f t="shared" si="3"/>
        <v>0</v>
      </c>
      <c r="U17" s="6">
        <f t="shared" si="4"/>
        <v>1</v>
      </c>
    </row>
    <row r="18" spans="1:21">
      <c r="A18" s="2">
        <v>17</v>
      </c>
      <c r="B18" s="12" t="s">
        <v>56</v>
      </c>
      <c r="C18" s="12" t="s">
        <v>38</v>
      </c>
      <c r="D18" s="7" t="s">
        <v>33</v>
      </c>
      <c r="E18" s="4" t="s">
        <v>23</v>
      </c>
      <c r="F18" s="13"/>
      <c r="G18" s="3">
        <f t="shared" si="5"/>
        <v>4</v>
      </c>
      <c r="H18" s="45" t="s">
        <v>94</v>
      </c>
      <c r="I18" s="45" t="s">
        <v>100</v>
      </c>
      <c r="J18" s="47"/>
      <c r="K18" s="47"/>
      <c r="L18" s="49"/>
      <c r="M18" s="49"/>
      <c r="N18" s="51"/>
      <c r="O18" s="51"/>
      <c r="P18" s="4">
        <f t="shared" si="0"/>
        <v>1</v>
      </c>
      <c r="Q18" s="6"/>
      <c r="R18" s="6">
        <f t="shared" si="1"/>
        <v>0</v>
      </c>
      <c r="S18" s="6">
        <f t="shared" si="2"/>
        <v>0</v>
      </c>
      <c r="T18" s="6">
        <f t="shared" si="3"/>
        <v>0</v>
      </c>
      <c r="U18" s="6">
        <f t="shared" si="4"/>
        <v>1</v>
      </c>
    </row>
    <row r="19" spans="1:21" ht="23.25">
      <c r="A19" s="52" t="s">
        <v>57</v>
      </c>
      <c r="B19" s="53"/>
      <c r="C19" s="53"/>
      <c r="D19" s="53"/>
      <c r="E19" s="53"/>
      <c r="F19" s="54"/>
      <c r="G19" s="54">
        <f>SUM(G2:G18)</f>
        <v>68</v>
      </c>
      <c r="H19" s="54"/>
      <c r="I19" s="54"/>
      <c r="J19" s="54"/>
      <c r="K19" s="54"/>
      <c r="L19" s="54"/>
      <c r="M19" s="54"/>
      <c r="N19" s="54"/>
      <c r="O19" s="54"/>
      <c r="P19" s="54">
        <f>SUM(P2:P18)</f>
        <v>14</v>
      </c>
      <c r="Q19" s="54"/>
      <c r="R19" s="54">
        <f>SUM(R7:R18)</f>
        <v>3</v>
      </c>
      <c r="S19" s="54">
        <f>SUM(S7:S18)</f>
        <v>0</v>
      </c>
      <c r="T19" s="54">
        <f>SUM(T7:T18)</f>
        <v>3</v>
      </c>
      <c r="U19" s="54">
        <f>SUM(U7:U18)</f>
        <v>4</v>
      </c>
    </row>
    <row r="21" spans="1:21">
      <c r="D21" s="14" t="s">
        <v>92</v>
      </c>
    </row>
    <row r="22" spans="1:21">
      <c r="D22" s="41" t="s">
        <v>95</v>
      </c>
    </row>
    <row r="23" spans="1:21">
      <c r="D23" s="40" t="s">
        <v>93</v>
      </c>
    </row>
    <row r="24" spans="1:21">
      <c r="D24" s="40" t="s">
        <v>94</v>
      </c>
    </row>
    <row r="25" spans="1:21">
      <c r="D25" s="41" t="s">
        <v>96</v>
      </c>
    </row>
    <row r="26" spans="1:21">
      <c r="D26" s="35" t="s">
        <v>97</v>
      </c>
    </row>
    <row r="27" spans="1:21">
      <c r="D27" s="35" t="s">
        <v>98</v>
      </c>
    </row>
    <row r="28" spans="1:21">
      <c r="D28" s="35" t="s">
        <v>99</v>
      </c>
    </row>
    <row r="29" spans="1:21">
      <c r="D29" s="35" t="s">
        <v>100</v>
      </c>
    </row>
    <row r="30" spans="1:21" ht="51">
      <c r="D30" s="1" t="s">
        <v>8</v>
      </c>
    </row>
    <row r="31" spans="1:21">
      <c r="D31" s="42" t="s">
        <v>27</v>
      </c>
    </row>
    <row r="32" spans="1:21">
      <c r="D32" s="42" t="s">
        <v>15</v>
      </c>
    </row>
  </sheetData>
  <dataValidations count="3">
    <dataValidation type="list" allowBlank="1" showInputMessage="1" showErrorMessage="1" sqref="O2:O19 M2:M19 K2:K19 I2:I19" xr:uid="{CD9C76F7-BD41-4D37-9A69-87BDF51F9986}">
      <formula1>$D$26:$D$29</formula1>
    </dataValidation>
    <dataValidation type="list" allowBlank="1" showInputMessage="1" showErrorMessage="1" sqref="Q2:Q18" xr:uid="{7EA7FED5-3EF6-4991-B7CC-0301307DA455}">
      <formula1>$D$31:$D$32</formula1>
    </dataValidation>
    <dataValidation type="list" allowBlank="1" showInputMessage="1" showErrorMessage="1" sqref="H2:H19 J2:J19 L2:L19 N2:N19" xr:uid="{9A11688C-118D-413D-9A27-753A8FC6A56D}">
      <formula1>$D$23:$D$24</formula1>
    </dataValidation>
  </dataValidations>
  <pageMargins left="0.7" right="0.7" top="0.75" bottom="0.75" header="0.3" footer="0.3"/>
  <ignoredErrors>
    <ignoredError sqref="P7 P2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5CC5D7-BD24-4495-92D0-9D09FBF2586C}">
  <dimension ref="A1:AF29"/>
  <sheetViews>
    <sheetView rightToLeft="1" zoomScaleNormal="100" workbookViewId="0">
      <selection activeCell="L21" sqref="L21"/>
    </sheetView>
  </sheetViews>
  <sheetFormatPr defaultRowHeight="15"/>
  <cols>
    <col min="1" max="1" width="3.28515625" customWidth="1"/>
    <col min="2" max="2" width="3.7109375" bestFit="1" customWidth="1"/>
    <col min="3" max="3" width="17.28515625" bestFit="1" customWidth="1"/>
    <col min="4" max="4" width="5.7109375" bestFit="1" customWidth="1"/>
    <col min="5" max="6" width="5.42578125" bestFit="1" customWidth="1"/>
    <col min="7" max="7" width="4.42578125" bestFit="1" customWidth="1"/>
    <col min="8" max="8" width="7.42578125" bestFit="1" customWidth="1"/>
    <col min="9" max="9" width="6.42578125" bestFit="1" customWidth="1"/>
    <col min="10" max="10" width="5.42578125" bestFit="1" customWidth="1"/>
    <col min="11" max="11" width="4.42578125" bestFit="1" customWidth="1"/>
    <col min="12" max="12" width="15" bestFit="1" customWidth="1"/>
    <col min="13" max="13" width="5" bestFit="1" customWidth="1"/>
    <col min="14" max="14" width="4.7109375" bestFit="1" customWidth="1"/>
    <col min="15" max="15" width="5.42578125" bestFit="1" customWidth="1"/>
    <col min="16" max="16" width="4.42578125" bestFit="1" customWidth="1"/>
    <col min="17" max="17" width="9" bestFit="1" customWidth="1"/>
    <col min="18" max="18" width="5" bestFit="1" customWidth="1"/>
    <col min="19" max="19" width="4.7109375" bestFit="1" customWidth="1"/>
    <col min="20" max="20" width="5.42578125" bestFit="1" customWidth="1"/>
    <col min="21" max="21" width="4.42578125" bestFit="1" customWidth="1"/>
    <col min="22" max="22" width="9" bestFit="1" customWidth="1"/>
    <col min="23" max="23" width="5" bestFit="1" customWidth="1"/>
    <col min="24" max="24" width="4.7109375" bestFit="1" customWidth="1"/>
    <col min="25" max="25" width="5.42578125" bestFit="1" customWidth="1"/>
    <col min="26" max="26" width="4.42578125" bestFit="1" customWidth="1"/>
    <col min="27" max="27" width="9" bestFit="1" customWidth="1"/>
    <col min="28" max="31" width="10" bestFit="1" customWidth="1"/>
    <col min="32" max="32" width="8.42578125" bestFit="1" customWidth="1"/>
  </cols>
  <sheetData>
    <row r="1" spans="1:32">
      <c r="A1" s="17"/>
      <c r="B1" s="17"/>
      <c r="C1" s="104"/>
      <c r="D1" s="104"/>
      <c r="E1" s="104"/>
      <c r="F1" s="104"/>
      <c r="G1" s="79"/>
      <c r="H1" s="105"/>
      <c r="I1" s="105"/>
      <c r="J1" s="105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</row>
    <row r="3" spans="1:32" ht="21">
      <c r="H3" s="102" t="s">
        <v>83</v>
      </c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91"/>
    </row>
    <row r="4" spans="1:32" ht="15.75">
      <c r="D4" s="104" t="s">
        <v>58</v>
      </c>
      <c r="E4" s="104"/>
      <c r="F4" s="104"/>
      <c r="G4" s="104"/>
      <c r="H4" s="106" t="s">
        <v>79</v>
      </c>
      <c r="I4" s="106"/>
      <c r="J4" s="106"/>
      <c r="K4" s="106"/>
      <c r="L4" s="93"/>
      <c r="M4" s="107" t="s">
        <v>80</v>
      </c>
      <c r="N4" s="107"/>
      <c r="O4" s="107"/>
      <c r="P4" s="107"/>
      <c r="Q4" s="80"/>
      <c r="R4" s="108" t="s">
        <v>81</v>
      </c>
      <c r="S4" s="108"/>
      <c r="T4" s="108"/>
      <c r="U4" s="108"/>
      <c r="V4" s="81"/>
      <c r="W4" s="101" t="s">
        <v>82</v>
      </c>
      <c r="X4" s="101"/>
      <c r="Y4" s="101"/>
      <c r="Z4" s="101"/>
      <c r="AA4" s="92"/>
      <c r="AB4" s="103" t="s">
        <v>59</v>
      </c>
      <c r="AC4" s="103"/>
      <c r="AD4" s="103"/>
      <c r="AE4" s="103"/>
    </row>
    <row r="5" spans="1:32" ht="38.25">
      <c r="B5" s="18" t="s">
        <v>60</v>
      </c>
      <c r="C5" s="19" t="s">
        <v>1</v>
      </c>
      <c r="D5" s="19" t="s">
        <v>61</v>
      </c>
      <c r="E5" s="19" t="s">
        <v>62</v>
      </c>
      <c r="F5" s="19" t="s">
        <v>63</v>
      </c>
      <c r="G5" s="19" t="s">
        <v>64</v>
      </c>
      <c r="H5" s="94" t="s">
        <v>61</v>
      </c>
      <c r="I5" s="94" t="s">
        <v>62</v>
      </c>
      <c r="J5" s="94" t="s">
        <v>63</v>
      </c>
      <c r="K5" s="94" t="s">
        <v>64</v>
      </c>
      <c r="L5" s="94" t="s">
        <v>110</v>
      </c>
      <c r="M5" s="34" t="s">
        <v>61</v>
      </c>
      <c r="N5" s="34" t="s">
        <v>62</v>
      </c>
      <c r="O5" s="34" t="s">
        <v>63</v>
      </c>
      <c r="P5" s="34" t="s">
        <v>64</v>
      </c>
      <c r="Q5" s="34" t="s">
        <v>110</v>
      </c>
      <c r="R5" s="36" t="s">
        <v>61</v>
      </c>
      <c r="S5" s="36" t="s">
        <v>62</v>
      </c>
      <c r="T5" s="36" t="s">
        <v>63</v>
      </c>
      <c r="U5" s="36" t="s">
        <v>64</v>
      </c>
      <c r="V5" s="36" t="s">
        <v>110</v>
      </c>
      <c r="W5" s="37" t="s">
        <v>61</v>
      </c>
      <c r="X5" s="37" t="s">
        <v>62</v>
      </c>
      <c r="Y5" s="37" t="s">
        <v>63</v>
      </c>
      <c r="Z5" s="37" t="s">
        <v>64</v>
      </c>
      <c r="AA5" s="37" t="s">
        <v>110</v>
      </c>
      <c r="AB5" s="82" t="s">
        <v>61</v>
      </c>
      <c r="AC5" s="82" t="s">
        <v>62</v>
      </c>
      <c r="AD5" s="82" t="s">
        <v>63</v>
      </c>
      <c r="AE5" s="82" t="s">
        <v>64</v>
      </c>
      <c r="AF5" s="38" t="s">
        <v>5</v>
      </c>
    </row>
    <row r="6" spans="1:32">
      <c r="B6" s="14">
        <v>1</v>
      </c>
      <c r="C6" s="3" t="s">
        <v>65</v>
      </c>
      <c r="D6" s="58">
        <v>800</v>
      </c>
      <c r="E6" s="58">
        <v>400</v>
      </c>
      <c r="F6" s="58">
        <v>50</v>
      </c>
      <c r="G6" s="58">
        <v>15</v>
      </c>
      <c r="H6" s="96">
        <v>653</v>
      </c>
      <c r="I6" s="97">
        <v>36</v>
      </c>
      <c r="J6" s="97"/>
      <c r="K6" s="97">
        <v>4.66</v>
      </c>
      <c r="L6" s="95" t="s">
        <v>120</v>
      </c>
      <c r="M6" s="59"/>
      <c r="N6" s="59"/>
      <c r="O6" s="59"/>
      <c r="P6" s="59"/>
      <c r="Q6" s="59"/>
      <c r="R6" s="60"/>
      <c r="S6" s="60"/>
      <c r="T6" s="60"/>
      <c r="U6" s="60"/>
      <c r="V6" s="60"/>
      <c r="W6" s="61"/>
      <c r="X6" s="61"/>
      <c r="Y6" s="61"/>
      <c r="Z6" s="61"/>
      <c r="AA6" s="61"/>
      <c r="AB6" s="83">
        <f t="shared" ref="AB6" si="0">(W6+R6+M6+H6)/COUNTA(W6,R6,M6,H6)</f>
        <v>653</v>
      </c>
      <c r="AC6" s="83">
        <f t="shared" ref="AC6" si="1">(X6+S6+N6+I6)/COUNTA(X6,S6,N6,I6)</f>
        <v>36</v>
      </c>
      <c r="AD6" s="83" t="e">
        <f t="shared" ref="AD6" si="2">(Y6+T6+O6+J6)/COUNTA(Y6,T6,O6,J6)</f>
        <v>#DIV/0!</v>
      </c>
      <c r="AE6" s="83">
        <f t="shared" ref="AE6" si="3">(Z6+U6+P6+K6)/COUNTA(Z6,U6,P6,K6)</f>
        <v>4.66</v>
      </c>
      <c r="AF6" s="39"/>
    </row>
    <row r="7" spans="1:32">
      <c r="B7" s="14">
        <v>2</v>
      </c>
      <c r="C7" s="3" t="s">
        <v>66</v>
      </c>
      <c r="D7" s="58">
        <v>800</v>
      </c>
      <c r="E7" s="58">
        <v>400</v>
      </c>
      <c r="F7" s="58">
        <v>50</v>
      </c>
      <c r="G7" s="58">
        <v>15</v>
      </c>
      <c r="H7" s="97">
        <v>704</v>
      </c>
      <c r="I7" s="97">
        <v>92</v>
      </c>
      <c r="J7" s="97"/>
      <c r="K7" s="97">
        <v>3.48</v>
      </c>
      <c r="L7" s="95" t="s">
        <v>123</v>
      </c>
      <c r="M7" s="62"/>
      <c r="N7" s="59"/>
      <c r="O7" s="59"/>
      <c r="P7" s="59"/>
      <c r="Q7" s="59"/>
      <c r="R7" s="63"/>
      <c r="S7" s="60"/>
      <c r="T7" s="60"/>
      <c r="U7" s="60"/>
      <c r="V7" s="60"/>
      <c r="W7" s="61"/>
      <c r="X7" s="61"/>
      <c r="Y7" s="61"/>
      <c r="Z7" s="61"/>
      <c r="AA7" s="61"/>
      <c r="AB7" s="83">
        <f t="shared" ref="AB7:AB22" si="4">(W7+R7+M7+H7)/COUNTA(W7,R7,M7,H7)</f>
        <v>704</v>
      </c>
      <c r="AC7" s="83">
        <f t="shared" ref="AC7:AC22" si="5">(X7+S7+N7+I7)/COUNTA(X7,S7,N7,I7)</f>
        <v>92</v>
      </c>
      <c r="AD7" s="83" t="e">
        <f t="shared" ref="AD7:AD22" si="6">(Y7+T7+O7+J7)/COUNTA(Y7,T7,O7,J7)</f>
        <v>#DIV/0!</v>
      </c>
      <c r="AE7" s="83">
        <f t="shared" ref="AE7:AE22" si="7">(Z7+U7+P7+K7)/COUNTA(Z7,U7,P7,K7)</f>
        <v>3.48</v>
      </c>
      <c r="AF7" s="39"/>
    </row>
    <row r="8" spans="1:32">
      <c r="B8" s="14">
        <v>3</v>
      </c>
      <c r="C8" s="3" t="s">
        <v>18</v>
      </c>
      <c r="D8" s="58">
        <v>800</v>
      </c>
      <c r="E8" s="58">
        <v>400</v>
      </c>
      <c r="F8" s="58">
        <v>50</v>
      </c>
      <c r="G8" s="58">
        <v>15</v>
      </c>
      <c r="H8" s="97"/>
      <c r="I8" s="97">
        <v>366</v>
      </c>
      <c r="J8" s="98">
        <v>80</v>
      </c>
      <c r="K8" s="97">
        <v>10.5</v>
      </c>
      <c r="L8" s="95" t="s">
        <v>111</v>
      </c>
      <c r="M8" s="62"/>
      <c r="N8" s="59"/>
      <c r="O8" s="59"/>
      <c r="P8" s="59"/>
      <c r="Q8" s="59"/>
      <c r="R8" s="63"/>
      <c r="S8" s="60"/>
      <c r="T8" s="60"/>
      <c r="U8" s="60"/>
      <c r="V8" s="60"/>
      <c r="W8" s="61"/>
      <c r="X8" s="61"/>
      <c r="Y8" s="61"/>
      <c r="Z8" s="61"/>
      <c r="AA8" s="61"/>
      <c r="AB8" s="83" t="e">
        <f t="shared" si="4"/>
        <v>#DIV/0!</v>
      </c>
      <c r="AC8" s="83">
        <f t="shared" si="5"/>
        <v>366</v>
      </c>
      <c r="AD8" s="83">
        <f t="shared" si="6"/>
        <v>80</v>
      </c>
      <c r="AE8" s="83">
        <f t="shared" si="7"/>
        <v>10.5</v>
      </c>
      <c r="AF8" s="39"/>
    </row>
    <row r="9" spans="1:32">
      <c r="B9" s="14">
        <v>4</v>
      </c>
      <c r="C9" s="3" t="s">
        <v>21</v>
      </c>
      <c r="D9" s="58">
        <v>800</v>
      </c>
      <c r="E9" s="58">
        <v>400</v>
      </c>
      <c r="F9" s="58">
        <v>50</v>
      </c>
      <c r="G9" s="58">
        <v>15</v>
      </c>
      <c r="H9" s="97"/>
      <c r="I9" s="97"/>
      <c r="J9" s="97"/>
      <c r="K9" s="97"/>
      <c r="L9" s="95"/>
      <c r="M9" s="59"/>
      <c r="N9" s="59"/>
      <c r="O9" s="59"/>
      <c r="P9" s="59"/>
      <c r="Q9" s="59"/>
      <c r="R9" s="60"/>
      <c r="S9" s="60"/>
      <c r="T9" s="60"/>
      <c r="U9" s="60"/>
      <c r="V9" s="60"/>
      <c r="W9" s="61"/>
      <c r="X9" s="61"/>
      <c r="Y9" s="61"/>
      <c r="Z9" s="61"/>
      <c r="AA9" s="61"/>
      <c r="AB9" s="83" t="e">
        <f t="shared" si="4"/>
        <v>#DIV/0!</v>
      </c>
      <c r="AC9" s="83" t="e">
        <f t="shared" si="5"/>
        <v>#DIV/0!</v>
      </c>
      <c r="AD9" s="83" t="e">
        <f t="shared" si="6"/>
        <v>#DIV/0!</v>
      </c>
      <c r="AE9" s="83" t="e">
        <f t="shared" si="7"/>
        <v>#DIV/0!</v>
      </c>
      <c r="AF9" s="39"/>
    </row>
    <row r="10" spans="1:32">
      <c r="B10" s="14">
        <v>5</v>
      </c>
      <c r="C10" s="3" t="s">
        <v>24</v>
      </c>
      <c r="D10" s="58">
        <v>800</v>
      </c>
      <c r="E10" s="58">
        <v>400</v>
      </c>
      <c r="F10" s="58">
        <v>50</v>
      </c>
      <c r="G10" s="58">
        <v>15</v>
      </c>
      <c r="H10" s="98">
        <v>4330</v>
      </c>
      <c r="I10" s="97">
        <v>106</v>
      </c>
      <c r="J10" s="99">
        <v>27</v>
      </c>
      <c r="K10" s="97">
        <v>2.56</v>
      </c>
      <c r="L10" s="95" t="s">
        <v>113</v>
      </c>
      <c r="M10" s="59"/>
      <c r="N10" s="59"/>
      <c r="O10" s="59"/>
      <c r="P10" s="59"/>
      <c r="Q10" s="59"/>
      <c r="R10" s="60"/>
      <c r="S10" s="60"/>
      <c r="T10" s="60"/>
      <c r="U10" s="60"/>
      <c r="V10" s="60"/>
      <c r="W10" s="61"/>
      <c r="X10" s="61"/>
      <c r="Y10" s="61"/>
      <c r="Z10" s="61"/>
      <c r="AA10" s="61"/>
      <c r="AB10" s="83">
        <f t="shared" si="4"/>
        <v>4330</v>
      </c>
      <c r="AC10" s="83">
        <f t="shared" si="5"/>
        <v>106</v>
      </c>
      <c r="AD10" s="83">
        <f t="shared" si="6"/>
        <v>27</v>
      </c>
      <c r="AE10" s="83">
        <f t="shared" si="7"/>
        <v>2.56</v>
      </c>
      <c r="AF10" s="39"/>
    </row>
    <row r="11" spans="1:32">
      <c r="B11" s="14">
        <v>6</v>
      </c>
      <c r="C11" s="3" t="s">
        <v>28</v>
      </c>
      <c r="D11" s="58">
        <v>800</v>
      </c>
      <c r="E11" s="58">
        <v>400</v>
      </c>
      <c r="F11" s="58">
        <v>50</v>
      </c>
      <c r="G11" s="58">
        <v>15</v>
      </c>
      <c r="H11" s="100">
        <v>1735</v>
      </c>
      <c r="I11" s="97">
        <v>341</v>
      </c>
      <c r="J11" s="97"/>
      <c r="K11" s="97"/>
      <c r="L11" s="95" t="s">
        <v>119</v>
      </c>
      <c r="M11" s="59"/>
      <c r="N11" s="59"/>
      <c r="O11" s="59"/>
      <c r="P11" s="59"/>
      <c r="Q11" s="59"/>
      <c r="R11" s="60"/>
      <c r="S11" s="60"/>
      <c r="T11" s="60"/>
      <c r="U11" s="60"/>
      <c r="V11" s="60"/>
      <c r="W11" s="61"/>
      <c r="X11" s="61"/>
      <c r="Y11" s="61"/>
      <c r="Z11" s="61"/>
      <c r="AA11" s="61"/>
      <c r="AB11" s="83">
        <f t="shared" si="4"/>
        <v>1735</v>
      </c>
      <c r="AC11" s="83">
        <f t="shared" si="5"/>
        <v>341</v>
      </c>
      <c r="AD11" s="83" t="e">
        <f t="shared" si="6"/>
        <v>#DIV/0!</v>
      </c>
      <c r="AE11" s="83" t="e">
        <f t="shared" si="7"/>
        <v>#DIV/0!</v>
      </c>
      <c r="AF11" s="39"/>
    </row>
    <row r="12" spans="1:32">
      <c r="B12" s="14">
        <v>7</v>
      </c>
      <c r="C12" s="3" t="s">
        <v>31</v>
      </c>
      <c r="D12" s="58">
        <v>800</v>
      </c>
      <c r="E12" s="58">
        <v>400</v>
      </c>
      <c r="F12" s="58">
        <v>50</v>
      </c>
      <c r="G12" s="58">
        <v>15</v>
      </c>
      <c r="H12" s="98">
        <v>4730</v>
      </c>
      <c r="I12" s="98">
        <v>1110</v>
      </c>
      <c r="J12" s="97"/>
      <c r="K12" s="97"/>
      <c r="L12" s="95" t="s">
        <v>121</v>
      </c>
      <c r="M12" s="59"/>
      <c r="N12" s="59"/>
      <c r="O12" s="59"/>
      <c r="P12" s="59"/>
      <c r="Q12" s="59"/>
      <c r="R12" s="60"/>
      <c r="S12" s="60"/>
      <c r="T12" s="60"/>
      <c r="U12" s="60"/>
      <c r="V12" s="60"/>
      <c r="W12" s="61"/>
      <c r="X12" s="61"/>
      <c r="Y12" s="61"/>
      <c r="Z12" s="61"/>
      <c r="AA12" s="61"/>
      <c r="AB12" s="83">
        <f t="shared" si="4"/>
        <v>4730</v>
      </c>
      <c r="AC12" s="83">
        <f t="shared" si="5"/>
        <v>1110</v>
      </c>
      <c r="AD12" s="83" t="e">
        <f t="shared" si="6"/>
        <v>#DIV/0!</v>
      </c>
      <c r="AE12" s="83" t="e">
        <f t="shared" si="7"/>
        <v>#DIV/0!</v>
      </c>
      <c r="AF12" s="39"/>
    </row>
    <row r="13" spans="1:32">
      <c r="B13" s="14">
        <v>8</v>
      </c>
      <c r="C13" s="3" t="s">
        <v>34</v>
      </c>
      <c r="D13" s="58">
        <v>800</v>
      </c>
      <c r="E13" s="58">
        <v>400</v>
      </c>
      <c r="F13" s="58">
        <v>50</v>
      </c>
      <c r="G13" s="58">
        <v>15</v>
      </c>
      <c r="H13" s="98">
        <v>1384</v>
      </c>
      <c r="I13" s="99">
        <v>354</v>
      </c>
      <c r="J13" s="97"/>
      <c r="K13" s="97"/>
      <c r="L13" s="95" t="s">
        <v>116</v>
      </c>
      <c r="M13" s="59"/>
      <c r="N13" s="59"/>
      <c r="O13" s="59"/>
      <c r="P13" s="59"/>
      <c r="Q13" s="59"/>
      <c r="R13" s="60"/>
      <c r="S13" s="60"/>
      <c r="T13" s="60"/>
      <c r="U13" s="60"/>
      <c r="V13" s="60"/>
      <c r="W13" s="61"/>
      <c r="X13" s="61"/>
      <c r="Y13" s="61"/>
      <c r="Z13" s="61"/>
      <c r="AA13" s="61"/>
      <c r="AB13" s="83">
        <f t="shared" si="4"/>
        <v>1384</v>
      </c>
      <c r="AC13" s="83">
        <f t="shared" si="5"/>
        <v>354</v>
      </c>
      <c r="AD13" s="83" t="e">
        <f t="shared" si="6"/>
        <v>#DIV/0!</v>
      </c>
      <c r="AE13" s="83" t="e">
        <f t="shared" si="7"/>
        <v>#DIV/0!</v>
      </c>
      <c r="AF13" s="39"/>
    </row>
    <row r="14" spans="1:32">
      <c r="B14" s="14">
        <v>9</v>
      </c>
      <c r="C14" s="3" t="s">
        <v>37</v>
      </c>
      <c r="D14" s="58">
        <v>800</v>
      </c>
      <c r="E14" s="58">
        <v>400</v>
      </c>
      <c r="F14" s="58">
        <v>50</v>
      </c>
      <c r="G14" s="58">
        <v>15</v>
      </c>
      <c r="H14" s="97">
        <v>341</v>
      </c>
      <c r="I14" s="97">
        <v>72</v>
      </c>
      <c r="J14" s="97">
        <v>11</v>
      </c>
      <c r="K14" s="97">
        <v>1.33</v>
      </c>
      <c r="L14" s="95" t="s">
        <v>112</v>
      </c>
      <c r="M14" s="59"/>
      <c r="N14" s="59"/>
      <c r="O14" s="59"/>
      <c r="P14" s="59"/>
      <c r="Q14" s="59"/>
      <c r="R14" s="60"/>
      <c r="S14" s="60"/>
      <c r="T14" s="60"/>
      <c r="U14" s="60"/>
      <c r="V14" s="60"/>
      <c r="W14" s="61"/>
      <c r="X14" s="61"/>
      <c r="Y14" s="61"/>
      <c r="Z14" s="61"/>
      <c r="AA14" s="61"/>
      <c r="AB14" s="83">
        <f t="shared" si="4"/>
        <v>341</v>
      </c>
      <c r="AC14" s="83">
        <f t="shared" si="5"/>
        <v>72</v>
      </c>
      <c r="AD14" s="83">
        <f t="shared" si="6"/>
        <v>11</v>
      </c>
      <c r="AE14" s="83">
        <f t="shared" si="7"/>
        <v>1.33</v>
      </c>
      <c r="AF14" s="39"/>
    </row>
    <row r="15" spans="1:32">
      <c r="B15" s="14">
        <v>10</v>
      </c>
      <c r="C15" s="6" t="s">
        <v>40</v>
      </c>
      <c r="D15" s="58">
        <v>800</v>
      </c>
      <c r="E15" s="58">
        <v>400</v>
      </c>
      <c r="F15" s="58">
        <v>50</v>
      </c>
      <c r="G15" s="58">
        <v>15</v>
      </c>
      <c r="H15" s="97"/>
      <c r="I15" s="97"/>
      <c r="J15" s="97"/>
      <c r="K15" s="97"/>
      <c r="L15" s="95"/>
      <c r="M15" s="59"/>
      <c r="N15" s="59"/>
      <c r="O15" s="59"/>
      <c r="P15" s="59"/>
      <c r="Q15" s="59"/>
      <c r="R15" s="60"/>
      <c r="S15" s="60"/>
      <c r="T15" s="60"/>
      <c r="U15" s="60"/>
      <c r="V15" s="60"/>
      <c r="W15" s="61"/>
      <c r="X15" s="61"/>
      <c r="Y15" s="61"/>
      <c r="Z15" s="61"/>
      <c r="AA15" s="61"/>
      <c r="AB15" s="83" t="e">
        <f t="shared" si="4"/>
        <v>#DIV/0!</v>
      </c>
      <c r="AC15" s="83" t="e">
        <f t="shared" si="5"/>
        <v>#DIV/0!</v>
      </c>
      <c r="AD15" s="83" t="e">
        <f t="shared" si="6"/>
        <v>#DIV/0!</v>
      </c>
      <c r="AE15" s="83" t="e">
        <f t="shared" si="7"/>
        <v>#DIV/0!</v>
      </c>
      <c r="AF15" s="39"/>
    </row>
    <row r="16" spans="1:32">
      <c r="B16" s="14">
        <v>11</v>
      </c>
      <c r="C16" s="6" t="s">
        <v>43</v>
      </c>
      <c r="D16" s="58">
        <v>800</v>
      </c>
      <c r="E16" s="58">
        <v>400</v>
      </c>
      <c r="F16" s="58">
        <v>50</v>
      </c>
      <c r="G16" s="58">
        <v>15</v>
      </c>
      <c r="H16" s="97"/>
      <c r="I16" s="97">
        <v>60</v>
      </c>
      <c r="J16" s="97"/>
      <c r="K16" s="97">
        <v>5.13</v>
      </c>
      <c r="L16" s="95" t="s">
        <v>115</v>
      </c>
      <c r="M16" s="59"/>
      <c r="N16" s="59"/>
      <c r="O16" s="59"/>
      <c r="P16" s="59"/>
      <c r="Q16" s="59"/>
      <c r="R16" s="60"/>
      <c r="S16" s="60"/>
      <c r="T16" s="60"/>
      <c r="U16" s="60"/>
      <c r="V16" s="60"/>
      <c r="W16" s="61"/>
      <c r="X16" s="61"/>
      <c r="Y16" s="61"/>
      <c r="Z16" s="61"/>
      <c r="AA16" s="61"/>
      <c r="AB16" s="83" t="e">
        <f t="shared" si="4"/>
        <v>#DIV/0!</v>
      </c>
      <c r="AC16" s="83">
        <f t="shared" si="5"/>
        <v>60</v>
      </c>
      <c r="AD16" s="83" t="e">
        <f t="shared" si="6"/>
        <v>#DIV/0!</v>
      </c>
      <c r="AE16" s="83">
        <f t="shared" si="7"/>
        <v>5.13</v>
      </c>
      <c r="AF16" s="39"/>
    </row>
    <row r="17" spans="2:32">
      <c r="B17" s="14">
        <v>12</v>
      </c>
      <c r="C17" s="6" t="s">
        <v>46</v>
      </c>
      <c r="D17" s="58">
        <v>800</v>
      </c>
      <c r="E17" s="58">
        <v>400</v>
      </c>
      <c r="F17" s="58">
        <v>50</v>
      </c>
      <c r="G17" s="58">
        <v>15</v>
      </c>
      <c r="H17" s="98">
        <v>1080</v>
      </c>
      <c r="I17" s="97">
        <v>55</v>
      </c>
      <c r="J17" s="97"/>
      <c r="K17" s="97"/>
      <c r="L17" s="95" t="s">
        <v>118</v>
      </c>
      <c r="M17" s="59"/>
      <c r="N17" s="59"/>
      <c r="O17" s="59"/>
      <c r="P17" s="59"/>
      <c r="Q17" s="59"/>
      <c r="R17" s="60"/>
      <c r="S17" s="60"/>
      <c r="T17" s="60"/>
      <c r="U17" s="60"/>
      <c r="V17" s="60"/>
      <c r="W17" s="61"/>
      <c r="X17" s="61"/>
      <c r="Y17" s="61"/>
      <c r="Z17" s="61"/>
      <c r="AA17" s="61"/>
      <c r="AB17" s="83">
        <f t="shared" si="4"/>
        <v>1080</v>
      </c>
      <c r="AC17" s="83">
        <f t="shared" si="5"/>
        <v>55</v>
      </c>
      <c r="AD17" s="83" t="e">
        <f t="shared" si="6"/>
        <v>#DIV/0!</v>
      </c>
      <c r="AE17" s="83" t="e">
        <f t="shared" si="7"/>
        <v>#DIV/0!</v>
      </c>
      <c r="AF17" s="39"/>
    </row>
    <row r="18" spans="2:32">
      <c r="B18" s="14">
        <v>13</v>
      </c>
      <c r="C18" s="6" t="s">
        <v>49</v>
      </c>
      <c r="D18" s="58">
        <v>800</v>
      </c>
      <c r="E18" s="58">
        <v>400</v>
      </c>
      <c r="F18" s="58">
        <v>50</v>
      </c>
      <c r="G18" s="58">
        <v>15</v>
      </c>
      <c r="H18" s="97">
        <v>823</v>
      </c>
      <c r="I18" s="97"/>
      <c r="J18" s="97"/>
      <c r="K18" s="97"/>
      <c r="L18" s="95" t="s">
        <v>122</v>
      </c>
      <c r="M18" s="59"/>
      <c r="N18" s="59"/>
      <c r="O18" s="59"/>
      <c r="P18" s="59"/>
      <c r="Q18" s="59"/>
      <c r="R18" s="60"/>
      <c r="S18" s="60"/>
      <c r="T18" s="60"/>
      <c r="U18" s="60"/>
      <c r="V18" s="60"/>
      <c r="W18" s="61"/>
      <c r="X18" s="61"/>
      <c r="Y18" s="61"/>
      <c r="Z18" s="61"/>
      <c r="AA18" s="61"/>
      <c r="AB18" s="83">
        <f t="shared" si="4"/>
        <v>823</v>
      </c>
      <c r="AC18" s="83" t="e">
        <f t="shared" si="5"/>
        <v>#DIV/0!</v>
      </c>
      <c r="AD18" s="83" t="e">
        <f t="shared" si="6"/>
        <v>#DIV/0!</v>
      </c>
      <c r="AE18" s="83" t="e">
        <f t="shared" si="7"/>
        <v>#DIV/0!</v>
      </c>
      <c r="AF18" s="39"/>
    </row>
    <row r="19" spans="2:32">
      <c r="B19" s="14">
        <v>14</v>
      </c>
      <c r="C19" s="6" t="s">
        <v>51</v>
      </c>
      <c r="D19" s="58">
        <v>800</v>
      </c>
      <c r="E19" s="58">
        <v>400</v>
      </c>
      <c r="F19" s="58">
        <v>50</v>
      </c>
      <c r="G19" s="58">
        <v>15</v>
      </c>
      <c r="H19" s="95"/>
      <c r="I19" s="95"/>
      <c r="J19" s="95"/>
      <c r="K19" s="95"/>
      <c r="L19" s="95"/>
      <c r="M19" s="59"/>
      <c r="N19" s="59"/>
      <c r="O19" s="59"/>
      <c r="P19" s="59"/>
      <c r="Q19" s="59"/>
      <c r="R19" s="60"/>
      <c r="S19" s="60"/>
      <c r="T19" s="60"/>
      <c r="U19" s="60"/>
      <c r="V19" s="60"/>
      <c r="W19" s="61"/>
      <c r="X19" s="61"/>
      <c r="Y19" s="61"/>
      <c r="Z19" s="61"/>
      <c r="AA19" s="61"/>
      <c r="AB19" s="83" t="e">
        <f t="shared" si="4"/>
        <v>#DIV/0!</v>
      </c>
      <c r="AC19" s="83" t="e">
        <f t="shared" si="5"/>
        <v>#DIV/0!</v>
      </c>
      <c r="AD19" s="83" t="e">
        <f t="shared" si="6"/>
        <v>#DIV/0!</v>
      </c>
      <c r="AE19" s="83" t="e">
        <f t="shared" si="7"/>
        <v>#DIV/0!</v>
      </c>
      <c r="AF19" s="39"/>
    </row>
    <row r="20" spans="2:32">
      <c r="B20" s="14">
        <v>15</v>
      </c>
      <c r="C20" s="6" t="s">
        <v>52</v>
      </c>
      <c r="D20" s="58">
        <v>800</v>
      </c>
      <c r="E20" s="58">
        <v>400</v>
      </c>
      <c r="F20" s="58">
        <v>50</v>
      </c>
      <c r="G20" s="58">
        <v>15</v>
      </c>
      <c r="H20" s="110">
        <v>1940</v>
      </c>
      <c r="I20" s="110">
        <v>928</v>
      </c>
      <c r="J20" s="95"/>
      <c r="K20" s="95">
        <v>13.5</v>
      </c>
      <c r="L20" s="95" t="s">
        <v>126</v>
      </c>
      <c r="M20" s="59"/>
      <c r="N20" s="59"/>
      <c r="O20" s="59"/>
      <c r="P20" s="59"/>
      <c r="Q20" s="59"/>
      <c r="R20" s="60"/>
      <c r="S20" s="60"/>
      <c r="T20" s="60"/>
      <c r="U20" s="60"/>
      <c r="V20" s="60"/>
      <c r="W20" s="61"/>
      <c r="X20" s="61"/>
      <c r="Y20" s="61"/>
      <c r="Z20" s="61"/>
      <c r="AA20" s="61"/>
      <c r="AB20" s="83">
        <f t="shared" si="4"/>
        <v>1940</v>
      </c>
      <c r="AC20" s="83">
        <f t="shared" si="5"/>
        <v>928</v>
      </c>
      <c r="AD20" s="83" t="e">
        <f t="shared" si="6"/>
        <v>#DIV/0!</v>
      </c>
      <c r="AE20" s="83">
        <f t="shared" si="7"/>
        <v>13.5</v>
      </c>
      <c r="AF20" s="39"/>
    </row>
    <row r="21" spans="2:32">
      <c r="B21" s="14">
        <v>16</v>
      </c>
      <c r="C21" s="6" t="s">
        <v>55</v>
      </c>
      <c r="D21" s="58">
        <v>800</v>
      </c>
      <c r="E21" s="58">
        <v>400</v>
      </c>
      <c r="F21" s="58">
        <v>50</v>
      </c>
      <c r="G21" s="58">
        <v>15</v>
      </c>
      <c r="H21" s="95">
        <v>10500</v>
      </c>
      <c r="I21" s="95">
        <v>4040</v>
      </c>
      <c r="J21" s="95"/>
      <c r="K21" s="95">
        <v>50.1</v>
      </c>
      <c r="L21" s="95" t="s">
        <v>127</v>
      </c>
      <c r="M21" s="59"/>
      <c r="N21" s="59"/>
      <c r="O21" s="59"/>
      <c r="P21" s="59"/>
      <c r="Q21" s="59"/>
      <c r="R21" s="60"/>
      <c r="S21" s="60"/>
      <c r="T21" s="60"/>
      <c r="U21" s="60"/>
      <c r="V21" s="60"/>
      <c r="W21" s="61"/>
      <c r="X21" s="61"/>
      <c r="Y21" s="61"/>
      <c r="Z21" s="61"/>
      <c r="AA21" s="61"/>
      <c r="AB21" s="83">
        <f t="shared" si="4"/>
        <v>10500</v>
      </c>
      <c r="AC21" s="83">
        <f t="shared" si="5"/>
        <v>4040</v>
      </c>
      <c r="AD21" s="83" t="e">
        <f t="shared" si="6"/>
        <v>#DIV/0!</v>
      </c>
      <c r="AE21" s="83">
        <f t="shared" si="7"/>
        <v>50.1</v>
      </c>
      <c r="AF21" s="39"/>
    </row>
    <row r="22" spans="2:32">
      <c r="B22" s="14">
        <v>17</v>
      </c>
      <c r="C22" s="12" t="s">
        <v>56</v>
      </c>
      <c r="D22" s="58">
        <v>800</v>
      </c>
      <c r="E22" s="58">
        <v>400</v>
      </c>
      <c r="F22" s="58">
        <v>50</v>
      </c>
      <c r="G22" s="58">
        <v>15</v>
      </c>
      <c r="H22" s="110">
        <v>3005</v>
      </c>
      <c r="I22" s="110">
        <v>628</v>
      </c>
      <c r="J22" s="95"/>
      <c r="K22" s="95"/>
      <c r="L22" s="95" t="s">
        <v>124</v>
      </c>
      <c r="M22" s="59"/>
      <c r="N22" s="59"/>
      <c r="O22" s="59"/>
      <c r="P22" s="59"/>
      <c r="Q22" s="59"/>
      <c r="R22" s="60"/>
      <c r="S22" s="60"/>
      <c r="T22" s="60"/>
      <c r="U22" s="60"/>
      <c r="V22" s="60"/>
      <c r="W22" s="61"/>
      <c r="X22" s="61"/>
      <c r="Y22" s="61"/>
      <c r="Z22" s="61"/>
      <c r="AA22" s="61"/>
      <c r="AB22" s="83">
        <f t="shared" si="4"/>
        <v>3005</v>
      </c>
      <c r="AC22" s="83">
        <f t="shared" si="5"/>
        <v>628</v>
      </c>
      <c r="AD22" s="83" t="e">
        <f t="shared" si="6"/>
        <v>#DIV/0!</v>
      </c>
      <c r="AE22" s="83" t="e">
        <f t="shared" si="7"/>
        <v>#DIV/0!</v>
      </c>
      <c r="AF22" s="39"/>
    </row>
    <row r="25" spans="2:32">
      <c r="C25" s="4"/>
      <c r="D25" s="4" t="s">
        <v>87</v>
      </c>
    </row>
    <row r="26" spans="2:32">
      <c r="C26" s="4" t="s">
        <v>62</v>
      </c>
      <c r="D26" s="4">
        <v>400</v>
      </c>
    </row>
    <row r="27" spans="2:32">
      <c r="C27" s="4" t="s">
        <v>61</v>
      </c>
      <c r="D27" s="4">
        <v>800</v>
      </c>
    </row>
    <row r="28" spans="2:32">
      <c r="C28" s="4" t="s">
        <v>85</v>
      </c>
      <c r="D28" s="4">
        <v>50</v>
      </c>
    </row>
    <row r="29" spans="2:32">
      <c r="C29" s="4" t="s">
        <v>86</v>
      </c>
      <c r="D29" s="4">
        <v>15</v>
      </c>
    </row>
  </sheetData>
  <mergeCells count="9">
    <mergeCell ref="W4:Z4"/>
    <mergeCell ref="H3:Z3"/>
    <mergeCell ref="AB4:AE4"/>
    <mergeCell ref="C1:F1"/>
    <mergeCell ref="H1:J1"/>
    <mergeCell ref="D4:G4"/>
    <mergeCell ref="H4:K4"/>
    <mergeCell ref="M4:P4"/>
    <mergeCell ref="R4:U4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0EF805-44EB-44C6-99D2-81EFB87BAABD}">
  <dimension ref="B2:N36"/>
  <sheetViews>
    <sheetView rightToLeft="1" topLeftCell="G1" workbookViewId="0">
      <selection activeCell="N11" sqref="N11"/>
    </sheetView>
  </sheetViews>
  <sheetFormatPr defaultRowHeight="15"/>
  <cols>
    <col min="1" max="1" width="4.7109375" bestFit="1" customWidth="1"/>
    <col min="2" max="2" width="17.28515625" bestFit="1" customWidth="1"/>
    <col min="4" max="4" width="7.5703125" bestFit="1" customWidth="1"/>
    <col min="6" max="6" width="6.140625" bestFit="1" customWidth="1"/>
    <col min="7" max="7" width="6.28515625" customWidth="1"/>
    <col min="8" max="8" width="13.5703125" customWidth="1"/>
    <col min="9" max="9" width="19.140625" customWidth="1"/>
    <col min="10" max="10" width="16.140625" customWidth="1"/>
    <col min="11" max="11" width="15.7109375" customWidth="1"/>
    <col min="12" max="12" width="20.7109375" customWidth="1"/>
    <col min="13" max="13" width="12.140625" customWidth="1"/>
    <col min="15" max="15" width="12.42578125" customWidth="1"/>
  </cols>
  <sheetData>
    <row r="2" spans="2:14">
      <c r="B2" s="57" t="s">
        <v>108</v>
      </c>
    </row>
    <row r="3" spans="2:14" ht="31.5">
      <c r="B3" s="3" t="s">
        <v>65</v>
      </c>
      <c r="H3" s="64" t="s">
        <v>60</v>
      </c>
      <c r="I3" s="55" t="s">
        <v>1</v>
      </c>
      <c r="J3" s="55" t="s">
        <v>67</v>
      </c>
      <c r="K3" s="55" t="s">
        <v>107</v>
      </c>
      <c r="L3" s="56" t="s">
        <v>68</v>
      </c>
      <c r="M3" s="55" t="s">
        <v>69</v>
      </c>
      <c r="N3" s="65" t="s">
        <v>70</v>
      </c>
    </row>
    <row r="4" spans="2:14">
      <c r="B4" s="3" t="s">
        <v>66</v>
      </c>
      <c r="H4" s="66">
        <v>1</v>
      </c>
      <c r="I4" s="67" t="s">
        <v>24</v>
      </c>
      <c r="J4" s="68"/>
      <c r="K4" s="68">
        <v>2024</v>
      </c>
      <c r="L4" s="77">
        <v>45361</v>
      </c>
      <c r="M4" s="68" t="s">
        <v>114</v>
      </c>
      <c r="N4" s="69">
        <v>4.07</v>
      </c>
    </row>
    <row r="5" spans="2:14">
      <c r="B5" s="3" t="s">
        <v>18</v>
      </c>
      <c r="H5" s="70">
        <v>2</v>
      </c>
      <c r="I5" s="3" t="s">
        <v>24</v>
      </c>
      <c r="J5" s="14"/>
      <c r="K5" s="14">
        <v>2024</v>
      </c>
      <c r="L5" s="77">
        <v>45361</v>
      </c>
      <c r="M5" s="14" t="s">
        <v>109</v>
      </c>
      <c r="N5" s="71">
        <v>557</v>
      </c>
    </row>
    <row r="6" spans="2:14">
      <c r="B6" s="3" t="s">
        <v>21</v>
      </c>
      <c r="H6" s="66">
        <v>3</v>
      </c>
      <c r="I6" s="67" t="s">
        <v>34</v>
      </c>
      <c r="J6" s="68"/>
      <c r="K6" s="68">
        <v>2024</v>
      </c>
      <c r="L6" s="78">
        <v>45362</v>
      </c>
      <c r="M6" s="68" t="s">
        <v>117</v>
      </c>
      <c r="N6" s="69">
        <v>0.61499999999999999</v>
      </c>
    </row>
    <row r="7" spans="2:14">
      <c r="B7" s="3" t="s">
        <v>24</v>
      </c>
      <c r="H7" s="70">
        <v>4</v>
      </c>
      <c r="I7" s="3" t="s">
        <v>31</v>
      </c>
      <c r="J7" s="14"/>
      <c r="K7" s="14">
        <v>2024</v>
      </c>
      <c r="L7" s="78">
        <v>45349</v>
      </c>
      <c r="M7" s="14" t="s">
        <v>114</v>
      </c>
      <c r="N7" s="71">
        <v>5.26</v>
      </c>
    </row>
    <row r="8" spans="2:14">
      <c r="B8" s="3" t="s">
        <v>28</v>
      </c>
      <c r="H8" s="66">
        <v>5</v>
      </c>
      <c r="I8" s="67" t="s">
        <v>56</v>
      </c>
      <c r="J8" s="68"/>
      <c r="K8" s="68">
        <v>2024</v>
      </c>
      <c r="L8" s="77">
        <v>45377</v>
      </c>
      <c r="M8" s="68" t="s">
        <v>125</v>
      </c>
      <c r="N8" s="69">
        <v>578</v>
      </c>
    </row>
    <row r="9" spans="2:14">
      <c r="B9" s="3" t="s">
        <v>31</v>
      </c>
      <c r="H9" s="70">
        <v>6</v>
      </c>
      <c r="I9" s="67" t="s">
        <v>56</v>
      </c>
      <c r="J9" s="14"/>
      <c r="K9" s="68">
        <v>2024</v>
      </c>
      <c r="L9" s="77">
        <v>45377</v>
      </c>
      <c r="M9" s="14" t="s">
        <v>109</v>
      </c>
      <c r="N9" s="71">
        <v>339</v>
      </c>
    </row>
    <row r="10" spans="2:14">
      <c r="B10" s="3" t="s">
        <v>34</v>
      </c>
      <c r="H10" s="66">
        <v>7</v>
      </c>
      <c r="I10" s="67" t="s">
        <v>55</v>
      </c>
      <c r="J10" s="68"/>
      <c r="K10" s="68">
        <v>2024</v>
      </c>
      <c r="L10" s="77">
        <v>45377</v>
      </c>
      <c r="M10" s="68" t="s">
        <v>128</v>
      </c>
      <c r="N10" s="69">
        <v>356</v>
      </c>
    </row>
    <row r="11" spans="2:14">
      <c r="B11" s="3" t="s">
        <v>37</v>
      </c>
      <c r="H11" s="70">
        <v>8</v>
      </c>
      <c r="I11" s="3"/>
      <c r="J11" s="14"/>
      <c r="K11" s="14"/>
      <c r="L11" s="14"/>
      <c r="M11" s="14"/>
      <c r="N11" s="71"/>
    </row>
    <row r="12" spans="2:14">
      <c r="B12" s="6" t="s">
        <v>40</v>
      </c>
      <c r="H12" s="66">
        <v>9</v>
      </c>
      <c r="I12" s="67"/>
      <c r="J12" s="68"/>
      <c r="K12" s="68"/>
      <c r="L12" s="68"/>
      <c r="M12" s="68"/>
      <c r="N12" s="69"/>
    </row>
    <row r="13" spans="2:14">
      <c r="B13" s="6" t="s">
        <v>43</v>
      </c>
      <c r="H13" s="70">
        <v>10</v>
      </c>
      <c r="I13" s="6"/>
      <c r="J13" s="14"/>
      <c r="K13" s="14"/>
      <c r="L13" s="14"/>
      <c r="M13" s="14"/>
      <c r="N13" s="71"/>
    </row>
    <row r="14" spans="2:14">
      <c r="B14" s="6" t="s">
        <v>46</v>
      </c>
      <c r="H14" s="66">
        <v>11</v>
      </c>
      <c r="I14" s="72"/>
      <c r="J14" s="68"/>
      <c r="K14" s="68"/>
      <c r="L14" s="68"/>
      <c r="M14" s="68"/>
      <c r="N14" s="69"/>
    </row>
    <row r="15" spans="2:14">
      <c r="B15" s="6" t="s">
        <v>49</v>
      </c>
      <c r="H15" s="70">
        <v>12</v>
      </c>
      <c r="I15" s="6"/>
      <c r="J15" s="14"/>
      <c r="K15" s="14"/>
      <c r="L15" s="14"/>
      <c r="M15" s="14"/>
      <c r="N15" s="71"/>
    </row>
    <row r="16" spans="2:14">
      <c r="B16" s="6" t="s">
        <v>51</v>
      </c>
      <c r="H16" s="66">
        <v>13</v>
      </c>
      <c r="I16" s="72"/>
      <c r="J16" s="68"/>
      <c r="K16" s="68"/>
      <c r="L16" s="68"/>
      <c r="M16" s="68"/>
      <c r="N16" s="69"/>
    </row>
    <row r="17" spans="2:14">
      <c r="B17" s="6" t="s">
        <v>52</v>
      </c>
      <c r="H17" s="70">
        <v>14</v>
      </c>
      <c r="I17" s="6"/>
      <c r="J17" s="14"/>
      <c r="K17" s="14"/>
      <c r="L17" s="14"/>
      <c r="M17" s="14"/>
      <c r="N17" s="71"/>
    </row>
    <row r="18" spans="2:14">
      <c r="B18" s="6" t="s">
        <v>55</v>
      </c>
      <c r="H18" s="73">
        <v>15</v>
      </c>
      <c r="I18" s="74"/>
      <c r="J18" s="75"/>
      <c r="K18" s="75"/>
      <c r="L18" s="75"/>
      <c r="M18" s="75"/>
      <c r="N18" s="76"/>
    </row>
    <row r="19" spans="2:14">
      <c r="B19" s="12" t="s">
        <v>56</v>
      </c>
      <c r="H19" s="85"/>
      <c r="I19" s="14"/>
      <c r="J19" s="84"/>
      <c r="K19" s="84"/>
      <c r="L19" s="84"/>
      <c r="M19" s="84"/>
      <c r="N19" s="86"/>
    </row>
    <row r="20" spans="2:14">
      <c r="H20" s="85"/>
      <c r="I20" s="14"/>
      <c r="J20" s="84"/>
      <c r="K20" s="84"/>
      <c r="L20" s="84"/>
      <c r="M20" s="84"/>
      <c r="N20" s="86"/>
    </row>
    <row r="21" spans="2:14">
      <c r="H21" s="85"/>
      <c r="I21" s="14"/>
      <c r="J21" s="84"/>
      <c r="K21" s="84"/>
      <c r="L21" s="84"/>
      <c r="M21" s="84"/>
      <c r="N21" s="86"/>
    </row>
    <row r="22" spans="2:14">
      <c r="H22" s="85"/>
      <c r="I22" s="14"/>
      <c r="J22" s="84"/>
      <c r="K22" s="84"/>
      <c r="L22" s="84"/>
      <c r="M22" s="84"/>
      <c r="N22" s="86"/>
    </row>
    <row r="23" spans="2:14">
      <c r="H23" s="85"/>
      <c r="I23" s="14"/>
      <c r="J23" s="84"/>
      <c r="K23" s="84"/>
      <c r="L23" s="84"/>
      <c r="M23" s="84"/>
      <c r="N23" s="86"/>
    </row>
    <row r="24" spans="2:14">
      <c r="H24" s="85"/>
      <c r="I24" s="14"/>
      <c r="J24" s="84"/>
      <c r="K24" s="84"/>
      <c r="L24" s="84"/>
      <c r="M24" s="84"/>
      <c r="N24" s="86"/>
    </row>
    <row r="25" spans="2:14">
      <c r="H25" s="85"/>
      <c r="I25" s="14"/>
      <c r="J25" s="84"/>
      <c r="K25" s="84"/>
      <c r="L25" s="84"/>
      <c r="M25" s="84"/>
      <c r="N25" s="86"/>
    </row>
    <row r="26" spans="2:14">
      <c r="H26" s="85"/>
      <c r="I26" s="14"/>
      <c r="J26" s="84"/>
      <c r="K26" s="84"/>
      <c r="L26" s="84"/>
      <c r="M26" s="84"/>
      <c r="N26" s="86"/>
    </row>
    <row r="27" spans="2:14">
      <c r="H27" s="85"/>
      <c r="I27" s="14"/>
      <c r="J27" s="84"/>
      <c r="K27" s="84"/>
      <c r="L27" s="84"/>
      <c r="M27" s="84"/>
      <c r="N27" s="86"/>
    </row>
    <row r="28" spans="2:14">
      <c r="H28" s="85"/>
      <c r="I28" s="14"/>
      <c r="J28" s="84"/>
      <c r="K28" s="84"/>
      <c r="L28" s="84"/>
      <c r="M28" s="84"/>
      <c r="N28" s="86"/>
    </row>
    <row r="29" spans="2:14">
      <c r="H29" s="85"/>
      <c r="I29" s="14"/>
      <c r="J29" s="84"/>
      <c r="K29" s="84"/>
      <c r="L29" s="84"/>
      <c r="M29" s="84"/>
      <c r="N29" s="86"/>
    </row>
    <row r="30" spans="2:14">
      <c r="H30" s="85"/>
      <c r="I30" s="14"/>
      <c r="J30" s="84"/>
      <c r="K30" s="84"/>
      <c r="L30" s="84"/>
      <c r="M30" s="84"/>
      <c r="N30" s="86"/>
    </row>
    <row r="31" spans="2:14">
      <c r="H31" s="85"/>
      <c r="I31" s="14"/>
      <c r="J31" s="84"/>
      <c r="K31" s="84"/>
      <c r="L31" s="84"/>
      <c r="M31" s="84"/>
      <c r="N31" s="86"/>
    </row>
    <row r="32" spans="2:14">
      <c r="H32" s="85"/>
      <c r="I32" s="14"/>
      <c r="J32" s="84"/>
      <c r="K32" s="84"/>
      <c r="L32" s="84"/>
      <c r="M32" s="84"/>
      <c r="N32" s="86"/>
    </row>
    <row r="33" spans="8:14">
      <c r="H33" s="85"/>
      <c r="I33" s="14"/>
      <c r="J33" s="84"/>
      <c r="K33" s="84"/>
      <c r="L33" s="84"/>
      <c r="M33" s="84"/>
      <c r="N33" s="86"/>
    </row>
    <row r="34" spans="8:14">
      <c r="H34" s="85"/>
      <c r="I34" s="14"/>
      <c r="J34" s="84"/>
      <c r="K34" s="84"/>
      <c r="L34" s="84"/>
      <c r="M34" s="84"/>
      <c r="N34" s="86"/>
    </row>
    <row r="35" spans="8:14">
      <c r="H35" s="85"/>
      <c r="I35" s="14"/>
      <c r="J35" s="84"/>
      <c r="K35" s="84"/>
      <c r="L35" s="84"/>
      <c r="M35" s="84"/>
      <c r="N35" s="86"/>
    </row>
    <row r="36" spans="8:14">
      <c r="H36" s="87"/>
      <c r="I36" s="88"/>
      <c r="J36" s="89"/>
      <c r="K36" s="89"/>
      <c r="L36" s="89"/>
      <c r="M36" s="89"/>
      <c r="N36" s="90"/>
    </row>
  </sheetData>
  <dataValidations count="1">
    <dataValidation type="list" allowBlank="1" showInputMessage="1" showErrorMessage="1" sqref="I4:I36" xr:uid="{3A350F86-21DC-4D7F-9229-4BB956C33975}">
      <formula1>$B$3:$B$19</formula1>
    </dataValidation>
  </dataValidations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EC44B3-DBDE-43A4-B150-DF41EC727075}">
  <dimension ref="A1:K22"/>
  <sheetViews>
    <sheetView rightToLeft="1" workbookViewId="0">
      <selection activeCell="G22" sqref="G22:G23"/>
    </sheetView>
  </sheetViews>
  <sheetFormatPr defaultRowHeight="15"/>
  <cols>
    <col min="7" max="7" width="20.42578125" customWidth="1"/>
    <col min="9" max="9" width="25.85546875" customWidth="1"/>
  </cols>
  <sheetData>
    <row r="1" spans="1:11">
      <c r="A1" s="109" t="s">
        <v>71</v>
      </c>
      <c r="B1" s="109" t="s">
        <v>1</v>
      </c>
      <c r="C1" s="109" t="s">
        <v>5</v>
      </c>
      <c r="D1" s="109" t="s">
        <v>72</v>
      </c>
      <c r="E1" s="109"/>
      <c r="F1" s="109" t="s">
        <v>73</v>
      </c>
      <c r="G1" s="109"/>
      <c r="H1" s="109" t="s">
        <v>74</v>
      </c>
      <c r="I1" s="109"/>
      <c r="J1" s="109" t="s">
        <v>75</v>
      </c>
      <c r="K1" s="109" t="s">
        <v>76</v>
      </c>
    </row>
    <row r="2" spans="1:11" ht="38.25">
      <c r="A2" s="109"/>
      <c r="B2" s="109"/>
      <c r="C2" s="109"/>
      <c r="D2" s="21" t="s">
        <v>77</v>
      </c>
      <c r="E2" s="21" t="s">
        <v>78</v>
      </c>
      <c r="F2" s="21" t="s">
        <v>77</v>
      </c>
      <c r="G2" s="21" t="s">
        <v>78</v>
      </c>
      <c r="H2" s="21" t="s">
        <v>77</v>
      </c>
      <c r="I2" s="21" t="s">
        <v>78</v>
      </c>
      <c r="J2" s="109"/>
      <c r="K2" s="109"/>
    </row>
    <row r="3" spans="1:11">
      <c r="A3" s="2">
        <v>1</v>
      </c>
      <c r="B3" s="3"/>
      <c r="C3" s="22"/>
      <c r="D3" s="23"/>
      <c r="E3" s="24"/>
      <c r="F3" s="25"/>
      <c r="G3" s="25"/>
      <c r="H3" s="25"/>
      <c r="I3" s="26"/>
      <c r="J3" s="27"/>
      <c r="K3" s="28"/>
    </row>
    <row r="4" spans="1:11">
      <c r="A4" s="2">
        <v>2</v>
      </c>
      <c r="B4" s="3"/>
      <c r="C4" s="22"/>
      <c r="D4" s="23"/>
      <c r="F4" s="25"/>
      <c r="G4" s="25"/>
      <c r="H4" s="25"/>
      <c r="I4" s="29"/>
      <c r="J4" s="27"/>
      <c r="K4" s="30"/>
    </row>
    <row r="5" spans="1:11">
      <c r="A5" s="2">
        <v>3</v>
      </c>
      <c r="B5" s="3"/>
      <c r="C5" s="22"/>
      <c r="D5" s="23"/>
      <c r="E5" s="24"/>
      <c r="F5" s="25"/>
      <c r="G5" s="25"/>
      <c r="H5" s="25"/>
      <c r="I5" s="24"/>
      <c r="J5" s="27"/>
      <c r="K5" s="30"/>
    </row>
    <row r="6" spans="1:11">
      <c r="A6" s="2">
        <v>4</v>
      </c>
      <c r="B6" s="3"/>
      <c r="C6" s="4"/>
      <c r="D6" s="23"/>
      <c r="E6" s="26"/>
      <c r="F6" s="25"/>
      <c r="G6" s="25"/>
      <c r="H6" s="25"/>
      <c r="I6" s="26"/>
      <c r="J6" s="27"/>
      <c r="K6" s="30"/>
    </row>
    <row r="7" spans="1:11">
      <c r="A7" s="2">
        <v>5</v>
      </c>
      <c r="B7" s="3"/>
      <c r="C7" s="22"/>
      <c r="D7" s="23"/>
      <c r="E7" s="24"/>
      <c r="F7" s="27"/>
      <c r="G7" s="27"/>
      <c r="H7" s="27"/>
      <c r="I7" s="26"/>
      <c r="J7" s="27"/>
      <c r="K7" s="30"/>
    </row>
    <row r="8" spans="1:11">
      <c r="A8" s="2">
        <v>6</v>
      </c>
      <c r="B8" s="3"/>
      <c r="C8" s="4"/>
      <c r="D8" s="23"/>
      <c r="E8" s="26"/>
      <c r="F8" s="25"/>
      <c r="G8" s="25"/>
      <c r="H8" s="25"/>
      <c r="I8" s="26"/>
      <c r="J8" s="27"/>
      <c r="K8" s="30"/>
    </row>
    <row r="9" spans="1:11">
      <c r="A9" s="2">
        <v>7</v>
      </c>
      <c r="B9" s="3"/>
      <c r="C9" s="22"/>
      <c r="D9" s="23"/>
      <c r="E9" s="26"/>
      <c r="F9" s="25"/>
      <c r="G9" s="25"/>
      <c r="H9" s="25"/>
      <c r="I9" s="26"/>
      <c r="J9" s="27"/>
      <c r="K9" s="30"/>
    </row>
    <row r="10" spans="1:11">
      <c r="A10" s="2">
        <v>8</v>
      </c>
      <c r="B10" s="3"/>
      <c r="C10" s="22"/>
      <c r="D10" s="23"/>
      <c r="E10" s="20"/>
      <c r="F10" s="25"/>
      <c r="G10" s="25"/>
      <c r="H10" s="25"/>
      <c r="I10" s="26"/>
      <c r="J10" s="27"/>
      <c r="K10" s="30"/>
    </row>
    <row r="11" spans="1:11">
      <c r="A11" s="2">
        <v>9</v>
      </c>
      <c r="B11" s="3"/>
      <c r="C11" s="22"/>
      <c r="D11" s="23"/>
      <c r="E11" s="31"/>
      <c r="F11" s="25"/>
      <c r="G11" s="25"/>
      <c r="H11" s="25"/>
      <c r="I11" s="31"/>
      <c r="J11" s="27"/>
      <c r="K11" s="30"/>
    </row>
    <row r="12" spans="1:11">
      <c r="A12" s="2">
        <v>10</v>
      </c>
      <c r="B12" s="3"/>
      <c r="C12" s="4"/>
      <c r="D12" s="23"/>
      <c r="E12" s="24"/>
      <c r="F12" s="25"/>
      <c r="G12" s="25"/>
      <c r="H12" s="25"/>
      <c r="I12" s="31"/>
      <c r="J12" s="27"/>
      <c r="K12" s="30"/>
    </row>
    <row r="13" spans="1:11">
      <c r="A13" s="2">
        <v>11</v>
      </c>
      <c r="B13" s="6"/>
      <c r="C13" s="22"/>
      <c r="D13" s="23"/>
      <c r="E13" s="26"/>
      <c r="F13" s="25"/>
      <c r="G13" s="25"/>
      <c r="H13" s="25"/>
      <c r="I13" s="24"/>
      <c r="J13" s="27"/>
      <c r="K13" s="30"/>
    </row>
    <row r="14" spans="1:11">
      <c r="A14" s="2">
        <v>12</v>
      </c>
      <c r="B14" s="6"/>
      <c r="C14" s="4"/>
      <c r="D14" s="23"/>
      <c r="E14" s="24"/>
      <c r="F14" s="25"/>
      <c r="G14" s="25"/>
      <c r="H14" s="25"/>
      <c r="I14" s="31"/>
      <c r="J14" s="27"/>
      <c r="K14" s="30"/>
    </row>
    <row r="15" spans="1:11">
      <c r="A15" s="2">
        <v>13</v>
      </c>
      <c r="B15" s="6"/>
      <c r="C15" s="22"/>
      <c r="D15" s="23"/>
      <c r="E15" s="26"/>
      <c r="F15" s="25"/>
      <c r="G15" s="25"/>
      <c r="H15" s="25"/>
      <c r="I15" s="31"/>
      <c r="J15" s="27"/>
      <c r="K15" s="30"/>
    </row>
    <row r="16" spans="1:11">
      <c r="A16" s="2">
        <v>14</v>
      </c>
      <c r="B16" s="6"/>
      <c r="C16" s="4"/>
      <c r="D16" s="23"/>
      <c r="E16" s="24"/>
      <c r="F16" s="25"/>
      <c r="G16" s="25"/>
      <c r="H16" s="25"/>
      <c r="I16" s="26"/>
      <c r="J16" s="27"/>
      <c r="K16" s="30"/>
    </row>
    <row r="17" spans="1:11">
      <c r="A17" s="2">
        <v>15</v>
      </c>
      <c r="B17" s="6"/>
      <c r="C17" s="22"/>
      <c r="D17" s="23"/>
      <c r="E17" s="24"/>
      <c r="F17" s="25"/>
      <c r="G17" s="25"/>
      <c r="H17" s="25"/>
      <c r="I17" s="24"/>
      <c r="J17" s="27"/>
      <c r="K17" s="30"/>
    </row>
    <row r="18" spans="1:11">
      <c r="A18" s="2">
        <v>16</v>
      </c>
      <c r="B18" s="6"/>
      <c r="C18" s="22"/>
      <c r="D18" s="23"/>
      <c r="E18" s="24"/>
      <c r="F18" s="25"/>
      <c r="G18" s="25"/>
      <c r="H18" s="25"/>
      <c r="I18" s="31"/>
      <c r="J18" s="27"/>
      <c r="K18" s="30"/>
    </row>
    <row r="19" spans="1:11">
      <c r="A19" s="2">
        <v>17</v>
      </c>
      <c r="B19" s="6"/>
      <c r="C19" s="16"/>
      <c r="D19" s="16"/>
      <c r="E19" s="24"/>
      <c r="F19" s="24"/>
      <c r="G19" s="24"/>
      <c r="H19" s="24"/>
      <c r="I19" s="24"/>
      <c r="J19" s="27"/>
      <c r="K19" s="14"/>
    </row>
    <row r="20" spans="1:11">
      <c r="A20" s="2">
        <v>18</v>
      </c>
      <c r="B20" s="12"/>
      <c r="C20" s="16"/>
      <c r="D20" s="14"/>
      <c r="E20" s="24"/>
      <c r="F20" s="24"/>
      <c r="G20" s="24"/>
      <c r="H20" s="24"/>
      <c r="I20" s="31"/>
      <c r="J20" s="27"/>
      <c r="K20" s="14"/>
    </row>
    <row r="21" spans="1:11">
      <c r="A21" s="2">
        <v>19</v>
      </c>
      <c r="B21" s="6"/>
      <c r="C21" s="16"/>
      <c r="D21" s="14"/>
      <c r="E21" s="26"/>
      <c r="F21" s="15"/>
      <c r="G21" s="32"/>
      <c r="H21" s="15"/>
      <c r="I21" s="32"/>
      <c r="J21" s="15"/>
      <c r="K21" s="14"/>
    </row>
    <row r="22" spans="1:11">
      <c r="J22" s="33">
        <f>SUM(J5:J21)</f>
        <v>0</v>
      </c>
    </row>
  </sheetData>
  <mergeCells count="8">
    <mergeCell ref="J1:J2"/>
    <mergeCell ref="K1:K2"/>
    <mergeCell ref="A1:A2"/>
    <mergeCell ref="B1:B2"/>
    <mergeCell ref="C1:C2"/>
    <mergeCell ref="D1:E1"/>
    <mergeCell ref="F1:G1"/>
    <mergeCell ref="H1:I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E15CBC-FA91-481B-BFE4-A49791C93B6F}">
  <dimension ref="A1"/>
  <sheetViews>
    <sheetView rightToLeft="1" workbookViewId="0">
      <selection activeCell="N8" sqref="N8"/>
    </sheetView>
  </sheetViews>
  <sheetFormatPr defaultRowHeight="1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C49FB-D7F8-47B5-8278-729A0AEB68C1}">
  <dimension ref="A1"/>
  <sheetViews>
    <sheetView rightToLeft="1" workbookViewId="0">
      <selection activeCell="J32" sqref="J32"/>
    </sheetView>
  </sheetViews>
  <sheetFormatPr defaultRowHeight="15"/>
  <sheetData>
    <row r="1" spans="1:1">
      <c r="A1" t="s">
        <v>106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גליונות עבודה</vt:lpstr>
      </vt:variant>
      <vt:variant>
        <vt:i4>6</vt:i4>
      </vt:variant>
    </vt:vector>
  </HeadingPairs>
  <TitlesOfParts>
    <vt:vector size="6" baseType="lpstr">
      <vt:lpstr>דיווח דיגומים</vt:lpstr>
      <vt:lpstr>דיווח חריגים</vt:lpstr>
      <vt:lpstr>תוצאות דיגום אסור</vt:lpstr>
      <vt:lpstr>דיווח כספי שנתי</vt:lpstr>
      <vt:lpstr>הגדרת שפכים אסורים</vt:lpstr>
      <vt:lpstr>הגדרת שפכים חריגים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Tal Hindi</dc:creator>
  <cp:lastModifiedBy>Tal Hindi</cp:lastModifiedBy>
  <dcterms:created xsi:type="dcterms:W3CDTF">2015-06-05T18:19:34Z</dcterms:created>
  <dcterms:modified xsi:type="dcterms:W3CDTF">2024-04-15T07:35:11Z</dcterms:modified>
</cp:coreProperties>
</file>